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https://d.docs.live.net/70798585662be17c/VirginAust/Last Sector Max FDP/"/>
    </mc:Choice>
  </mc:AlternateContent>
  <xr:revisionPtr revIDLastSave="21" documentId="8_{8F02338A-87BD-4364-9CCD-DB1DC2BEDA0D}" xr6:coauthVersionLast="47" xr6:coauthVersionMax="47" xr10:uidLastSave="{41E6CB49-EFC1-4B09-AE97-03A0358D5CDF}"/>
  <bookViews>
    <workbookView xWindow="-4540" yWindow="-21710" windowWidth="38620" windowHeight="21220" tabRatio="720" xr2:uid="{58CFA18F-35EF-452D-8CEE-187BCDBDB796}"/>
  </bookViews>
  <sheets>
    <sheet name="1" sheetId="26" r:id="rId1"/>
    <sheet name="2" sheetId="27" r:id="rId2"/>
    <sheet name="3" sheetId="28" r:id="rId3"/>
    <sheet name="4" sheetId="29" r:id="rId4"/>
    <sheet name="5" sheetId="30" r:id="rId5"/>
    <sheet name="6" sheetId="31" r:id="rId6"/>
    <sheet name="7" sheetId="32" r:id="rId7"/>
    <sheet name="8" sheetId="33" r:id="rId8"/>
    <sheet name="9" sheetId="34" r:id="rId9"/>
  </sheets>
  <definedNames>
    <definedName name="MaxFDP_Acc_FDPs" localSheetId="1">'2'!$K$4:$P$9</definedName>
    <definedName name="MaxFDP_Acc_FDPs" localSheetId="2">'3'!$K$4:$P$9</definedName>
    <definedName name="MaxFDP_Acc_FDPs" localSheetId="3">'4'!$K$4:$P$9</definedName>
    <definedName name="MaxFDP_Acc_FDPs" localSheetId="4">'5'!$K$4:$P$9</definedName>
    <definedName name="MaxFDP_Acc_FDPs" localSheetId="5">'6'!$K$4:$P$9</definedName>
    <definedName name="MaxFDP_Acc_FDPs" localSheetId="6">'7'!$K$4:$P$9</definedName>
    <definedName name="MaxFDP_Acc_FDPs" localSheetId="7">'8'!$K$4:$P$9</definedName>
    <definedName name="MaxFDP_Acc_FDPs" localSheetId="8">'9'!$K$4:$P$9</definedName>
    <definedName name="MaxFDP_Acc_FDPs">'1'!$K$4:$P$9</definedName>
    <definedName name="MaxFDP_AccFDPTop" localSheetId="1">'2'!$I$3</definedName>
    <definedName name="MaxFDP_AccFDPTop" localSheetId="2">'3'!$I$3</definedName>
    <definedName name="MaxFDP_AccFDPTop" localSheetId="3">'4'!$I$3</definedName>
    <definedName name="MaxFDP_AccFDPTop" localSheetId="4">'5'!$I$3</definedName>
    <definedName name="MaxFDP_AccFDPTop" localSheetId="5">'6'!$I$3</definedName>
    <definedName name="MaxFDP_AccFDPTop" localSheetId="6">'7'!$I$3</definedName>
    <definedName name="MaxFDP_AccFDPTop" localSheetId="7">'8'!$I$3</definedName>
    <definedName name="MaxFDP_AccFDPTop" localSheetId="8">'9'!$I$3</definedName>
    <definedName name="MaxFDP_AccFDPTop">'1'!$I$3</definedName>
    <definedName name="MaxFDP_AcclimatisedYN" localSheetId="1">'2'!$C$2</definedName>
    <definedName name="MaxFDP_AcclimatisedYN" localSheetId="2">'3'!$C$2</definedName>
    <definedName name="MaxFDP_AcclimatisedYN" localSheetId="3">'4'!$C$2</definedName>
    <definedName name="MaxFDP_AcclimatisedYN" localSheetId="4">'5'!$C$2</definedName>
    <definedName name="MaxFDP_AcclimatisedYN" localSheetId="5">'6'!$C$2</definedName>
    <definedName name="MaxFDP_AcclimatisedYN" localSheetId="6">'7'!$C$2</definedName>
    <definedName name="MaxFDP_AcclimatisedYN" localSheetId="7">'8'!$C$2</definedName>
    <definedName name="MaxFDP_AcclimatisedYN" localSheetId="8">'9'!$C$2</definedName>
    <definedName name="MaxFDP_AcclimatisedYN">'1'!$C$2</definedName>
    <definedName name="MaxFDP_AccMaxFDPList" localSheetId="1">'2'!$Q$13:$Q$14</definedName>
    <definedName name="MaxFDP_AccMaxFDPList" localSheetId="2">'3'!$Q$13:$Q$14</definedName>
    <definedName name="MaxFDP_AccMaxFDPList" localSheetId="3">'4'!$Q$13:$Q$14</definedName>
    <definedName name="MaxFDP_AccMaxFDPList" localSheetId="4">'5'!$Q$13:$Q$14</definedName>
    <definedName name="MaxFDP_AccMaxFDPList" localSheetId="5">'6'!$Q$13:$Q$14</definedName>
    <definedName name="MaxFDP_AccMaxFDPList" localSheetId="6">'7'!$Q$13:$Q$14</definedName>
    <definedName name="MaxFDP_AccMaxFDPList" localSheetId="7">'8'!$Q$13:$Q$14</definedName>
    <definedName name="MaxFDP_AccMaxFDPList" localSheetId="8">'9'!$Q$13:$Q$14</definedName>
    <definedName name="MaxFDP_AccMaxFDPList">'1'!$Q$13:$Q$14</definedName>
    <definedName name="MaxFDP_AccTz" localSheetId="1">'2'!$D$2</definedName>
    <definedName name="MaxFDP_AccTz" localSheetId="2">'3'!$D$2</definedName>
    <definedName name="MaxFDP_AccTz" localSheetId="3">'4'!$D$2</definedName>
    <definedName name="MaxFDP_AccTz" localSheetId="4">'5'!$D$2</definedName>
    <definedName name="MaxFDP_AccTz" localSheetId="5">'6'!$D$2</definedName>
    <definedName name="MaxFDP_AccTz" localSheetId="6">'7'!$D$2</definedName>
    <definedName name="MaxFDP_AccTz" localSheetId="7">'8'!$D$2</definedName>
    <definedName name="MaxFDP_AccTz" localSheetId="8">'9'!$D$2</definedName>
    <definedName name="MaxFDP_AccTz">'1'!$D$2</definedName>
    <definedName name="MaxFDP_AccTz_SignOn_L" localSheetId="1">'2'!$J$2</definedName>
    <definedName name="MaxFDP_AccTz_SignOn_L" localSheetId="2">'3'!$J$2</definedName>
    <definedName name="MaxFDP_AccTz_SignOn_L" localSheetId="3">'4'!$J$2</definedName>
    <definedName name="MaxFDP_AccTz_SignOn_L" localSheetId="4">'5'!$J$2</definedName>
    <definedName name="MaxFDP_AccTz_SignOn_L" localSheetId="5">'6'!$J$2</definedName>
    <definedName name="MaxFDP_AccTz_SignOn_L" localSheetId="6">'7'!$J$2</definedName>
    <definedName name="MaxFDP_AccTz_SignOn_L" localSheetId="7">'8'!$J$2</definedName>
    <definedName name="MaxFDP_AccTz_SignOn_L" localSheetId="8">'9'!$J$2</definedName>
    <definedName name="MaxFDP_AccTz_SignOn_L">'1'!$J$2</definedName>
    <definedName name="MaxFDP_Airfields" localSheetId="1">'2'!$AA$2:$AA$150</definedName>
    <definedName name="MaxFDP_Airfields" localSheetId="2">'3'!$AA$2:$AA$150</definedName>
    <definedName name="MaxFDP_Airfields" localSheetId="3">'4'!$AA$2:$AA$150</definedName>
    <definedName name="MaxFDP_Airfields" localSheetId="4">'5'!$AA$2:$AA$150</definedName>
    <definedName name="MaxFDP_Airfields" localSheetId="5">'6'!$AA$2:$AA$150</definedName>
    <definedName name="MaxFDP_Airfields" localSheetId="6">'7'!$AA$2:$AA$150</definedName>
    <definedName name="MaxFDP_Airfields" localSheetId="7">'8'!$AA$2:$AA$150</definedName>
    <definedName name="MaxFDP_Airfields" localSheetId="8">'9'!$AA$2:$AA$150</definedName>
    <definedName name="MaxFDP_Airfields">'1'!$AA$2:$AA$150</definedName>
    <definedName name="MaxFDP_BlockInToSignOff" localSheetId="1">'2'!$D$18</definedName>
    <definedName name="MaxFDP_BlockInToSignOff" localSheetId="2">'3'!$D$18</definedName>
    <definedName name="MaxFDP_BlockInToSignOff" localSheetId="3">'4'!$D$18</definedName>
    <definedName name="MaxFDP_BlockInToSignOff" localSheetId="4">'5'!$D$18</definedName>
    <definedName name="MaxFDP_BlockInToSignOff" localSheetId="5">'6'!$D$18</definedName>
    <definedName name="MaxFDP_BlockInToSignOff" localSheetId="6">'7'!$D$18</definedName>
    <definedName name="MaxFDP_BlockInToSignOff" localSheetId="7">'8'!$D$18</definedName>
    <definedName name="MaxFDP_BlockInToSignOff" localSheetId="8">'9'!$D$18</definedName>
    <definedName name="MaxFDP_BlockInToSignOff">'1'!$D$18</definedName>
    <definedName name="MaxFDP_BlockTimes" localSheetId="1">'2'!$V$2:$V$96</definedName>
    <definedName name="MaxFDP_BlockTimes" localSheetId="2">'3'!$V$2:$V$96</definedName>
    <definedName name="MaxFDP_BlockTimes" localSheetId="3">'4'!$V$2:$V$96</definedName>
    <definedName name="MaxFDP_BlockTimes" localSheetId="4">'5'!$V$2:$V$96</definedName>
    <definedName name="MaxFDP_BlockTimes" localSheetId="5">'6'!$V$2:$V$96</definedName>
    <definedName name="MaxFDP_BlockTimes" localSheetId="6">'7'!$V$2:$V$96</definedName>
    <definedName name="MaxFDP_BlockTimes" localSheetId="7">'8'!$V$2:$V$96</definedName>
    <definedName name="MaxFDP_BlockTimes" localSheetId="8">'9'!$V$2:$V$96</definedName>
    <definedName name="MaxFDP_BlockTimes">'1'!$V$2:$V$96</definedName>
    <definedName name="MaxFDP_BlockToSignOff_List" localSheetId="1">'2'!$X$2:$X$26</definedName>
    <definedName name="MaxFDP_BlockToSignOff_List" localSheetId="2">'3'!$X$2:$X$26</definedName>
    <definedName name="MaxFDP_BlockToSignOff_List" localSheetId="3">'4'!$X$2:$X$26</definedName>
    <definedName name="MaxFDP_BlockToSignOff_List" localSheetId="4">'5'!$X$2:$X$26</definedName>
    <definedName name="MaxFDP_BlockToSignOff_List" localSheetId="5">'6'!$X$2:$X$26</definedName>
    <definedName name="MaxFDP_BlockToSignOff_List" localSheetId="6">'7'!$X$2:$X$26</definedName>
    <definedName name="MaxFDP_BlockToSignOff_List" localSheetId="7">'8'!$X$2:$X$26</definedName>
    <definedName name="MaxFDP_BlockToSignOff_List" localSheetId="8">'9'!$X$2:$X$26</definedName>
    <definedName name="MaxFDP_BlockToSignOff_List">'1'!$X$2:$X$26</definedName>
    <definedName name="MaxFDP_Clear_MaxFDP" localSheetId="1">'2'!$C$2,'2'!$C$3,'2'!$C$4,'2'!$C$5,'2'!$D$12,'2'!$D$13,'2'!$D$14,'2'!$E$12,'2'!$E$13,'2'!$F$12,'2'!$F$13,'2'!$F$14</definedName>
    <definedName name="MaxFDP_Clear_MaxFDP" localSheetId="2">'3'!$C$2,'3'!$C$3,'3'!$C$4,'3'!$C$5,'3'!$D$12,'3'!$D$13,'3'!$D$14,'3'!$E$12,'3'!$E$13,'3'!$F$12,'3'!$F$13,'3'!$F$14</definedName>
    <definedName name="MaxFDP_Clear_MaxFDP" localSheetId="3">'4'!$C$2,'4'!$C$3,'4'!$C$4,'4'!$C$5,'4'!$D$12,'4'!$D$13,'4'!$D$14,'4'!$E$12,'4'!$E$13,'4'!$F$12,'4'!$F$13,'4'!$F$14</definedName>
    <definedName name="MaxFDP_Clear_MaxFDP" localSheetId="4">'5'!$C$2,'5'!$C$3,'5'!$C$4,'5'!$C$5,'5'!$D$12,'5'!$D$13,'5'!$D$14,'5'!$E$12,'5'!$E$13,'5'!$F$12,'5'!$F$13,'5'!$F$14</definedName>
    <definedName name="MaxFDP_Clear_MaxFDP" localSheetId="5">'6'!$C$2,'6'!$C$3,'6'!$C$4,'6'!$C$5,'6'!$D$12,'6'!$D$13,'6'!$D$14,'6'!$E$12,'6'!$E$13,'6'!$F$12,'6'!$F$13,'6'!$F$14</definedName>
    <definedName name="MaxFDP_Clear_MaxFDP" localSheetId="6">'7'!$C$2,'7'!$C$3,'7'!$C$4,'7'!$C$5,'7'!$D$12,'7'!$D$13,'7'!$D$14,'7'!$E$12,'7'!$E$13,'7'!$F$12,'7'!$F$13,'7'!$F$14</definedName>
    <definedName name="MaxFDP_Clear_MaxFDP" localSheetId="7">'8'!$C$2,'8'!$C$3,'8'!$C$4,'8'!$C$5,'8'!$D$12,'8'!$D$13,'8'!$D$14,'8'!$E$12,'8'!$E$13,'8'!$F$12,'8'!$F$13,'8'!$F$14</definedName>
    <definedName name="MaxFDP_Clear_MaxFDP" localSheetId="8">'9'!$C$2,'9'!$C$3,'9'!$C$4,'9'!$C$5,'9'!$D$12,'9'!$D$13,'9'!$D$14,'9'!$E$12,'9'!$E$13,'9'!$F$12,'9'!$F$13,'9'!$F$14</definedName>
    <definedName name="MaxFDP_Clear_MaxFDP">'1'!$C$2,'1'!$C$3,'1'!$C$4,'1'!$C$5,'1'!$D$12,'1'!$D$13,'1'!$D$14,'1'!$E$12,'1'!$E$13,'1'!$F$12,'1'!$F$13,'1'!$F$14</definedName>
    <definedName name="MaxFDP_Done" localSheetId="1">'2'!$E$14</definedName>
    <definedName name="MaxFDP_Done" localSheetId="2">'3'!$E$14</definedName>
    <definedName name="MaxFDP_Done" localSheetId="3">'4'!$E$14</definedName>
    <definedName name="MaxFDP_Done" localSheetId="4">'5'!$E$14</definedName>
    <definedName name="MaxFDP_Done" localSheetId="5">'6'!$E$14</definedName>
    <definedName name="MaxFDP_Done" localSheetId="6">'7'!$E$14</definedName>
    <definedName name="MaxFDP_Done" localSheetId="7">'8'!$E$14</definedName>
    <definedName name="MaxFDP_Done" localSheetId="8">'9'!$E$14</definedName>
    <definedName name="MaxFDP_Done">'1'!$E$14</definedName>
    <definedName name="MaxFDP_DSDate" localSheetId="1">'2'!$B$20</definedName>
    <definedName name="MaxFDP_DSDate" localSheetId="2">'3'!$B$20</definedName>
    <definedName name="MaxFDP_DSDate" localSheetId="3">'4'!$B$20</definedName>
    <definedName name="MaxFDP_DSDate" localSheetId="4">'5'!$B$20</definedName>
    <definedName name="MaxFDP_DSDate" localSheetId="5">'6'!$B$20</definedName>
    <definedName name="MaxFDP_DSDate" localSheetId="6">'7'!$B$20</definedName>
    <definedName name="MaxFDP_DSDate" localSheetId="7">'8'!$B$20</definedName>
    <definedName name="MaxFDP_DSDate" localSheetId="8">'9'!$B$20</definedName>
    <definedName name="MaxFDP_DSDate">'1'!$B$20</definedName>
    <definedName name="MaxFDP_ExtFDPLastPushL" localSheetId="1">'2'!$F$34</definedName>
    <definedName name="MaxFDP_ExtFDPLastPushL" localSheetId="2">'3'!$F$34</definedName>
    <definedName name="MaxFDP_ExtFDPLastPushL" localSheetId="3">'4'!$F$34</definedName>
    <definedName name="MaxFDP_ExtFDPLastPushL" localSheetId="4">'5'!$F$34</definedName>
    <definedName name="MaxFDP_ExtFDPLastPushL" localSheetId="5">'6'!$F$34</definedName>
    <definedName name="MaxFDP_ExtFDPLastPushL" localSheetId="6">'7'!$F$34</definedName>
    <definedName name="MaxFDP_ExtFDPLastPushL" localSheetId="7">'8'!$F$34</definedName>
    <definedName name="MaxFDP_ExtFDPLastPushL" localSheetId="8">'9'!$F$34</definedName>
    <definedName name="MaxFDP_ExtFDPLastPushL">'1'!$F$34</definedName>
    <definedName name="MaxFDP_ExtFDPLastPushZ" localSheetId="1">'2'!$E$34</definedName>
    <definedName name="MaxFDP_ExtFDPLastPushZ" localSheetId="2">'3'!$E$34</definedName>
    <definedName name="MaxFDP_ExtFDPLastPushZ" localSheetId="3">'4'!$E$34</definedName>
    <definedName name="MaxFDP_ExtFDPLastPushZ" localSheetId="4">'5'!$E$34</definedName>
    <definedName name="MaxFDP_ExtFDPLastPushZ" localSheetId="5">'6'!$E$34</definedName>
    <definedName name="MaxFDP_ExtFDPLastPushZ" localSheetId="6">'7'!$E$34</definedName>
    <definedName name="MaxFDP_ExtFDPLastPushZ" localSheetId="7">'8'!$E$34</definedName>
    <definedName name="MaxFDP_ExtFDPLastPushZ" localSheetId="8">'9'!$E$34</definedName>
    <definedName name="MaxFDP_ExtFDPLastPushZ">'1'!$E$34</definedName>
    <definedName name="MaxFDP_FDPExtension" localSheetId="1">'2'!$C$27</definedName>
    <definedName name="MaxFDP_FDPExtension" localSheetId="2">'3'!$C$27</definedName>
    <definedName name="MaxFDP_FDPExtension" localSheetId="3">'4'!$C$27</definedName>
    <definedName name="MaxFDP_FDPExtension" localSheetId="4">'5'!$C$27</definedName>
    <definedName name="MaxFDP_FDPExtension" localSheetId="5">'6'!$C$27</definedName>
    <definedName name="MaxFDP_FDPExtension" localSheetId="6">'7'!$C$27</definedName>
    <definedName name="MaxFDP_FDPExtension" localSheetId="7">'8'!$C$27</definedName>
    <definedName name="MaxFDP_FDPExtension" localSheetId="8">'9'!$C$27</definedName>
    <definedName name="MaxFDP_FDPExtension">'1'!$C$27</definedName>
    <definedName name="MaxFDP_FDPExtensionHomeBase" localSheetId="1">'2'!$C$29</definedName>
    <definedName name="MaxFDP_FDPExtensionHomeBase" localSheetId="2">'3'!$C$29</definedName>
    <definedName name="MaxFDP_FDPExtensionHomeBase" localSheetId="3">'4'!$C$29</definedName>
    <definedName name="MaxFDP_FDPExtensionHomeBase" localSheetId="4">'5'!$C$29</definedName>
    <definedName name="MaxFDP_FDPExtensionHomeBase" localSheetId="5">'6'!$C$29</definedName>
    <definedName name="MaxFDP_FDPExtensionHomeBase" localSheetId="6">'7'!$C$29</definedName>
    <definedName name="MaxFDP_FDPExtensionHomeBase" localSheetId="7">'8'!$C$29</definedName>
    <definedName name="MaxFDP_FDPExtensionHomeBase" localSheetId="8">'9'!$C$29</definedName>
    <definedName name="MaxFDP_FDPExtensionHomeBase">'1'!$C$29</definedName>
    <definedName name="MaxFDP_FDPLastPushL" localSheetId="1">'2'!$F$33</definedName>
    <definedName name="MaxFDP_FDPLastPushL" localSheetId="2">'3'!$F$33</definedName>
    <definedName name="MaxFDP_FDPLastPushL" localSheetId="3">'4'!$F$33</definedName>
    <definedName name="MaxFDP_FDPLastPushL" localSheetId="4">'5'!$F$33</definedName>
    <definedName name="MaxFDP_FDPLastPushL" localSheetId="5">'6'!$F$33</definedName>
    <definedName name="MaxFDP_FDPLastPushL" localSheetId="6">'7'!$F$33</definedName>
    <definedName name="MaxFDP_FDPLastPushL" localSheetId="7">'8'!$F$33</definedName>
    <definedName name="MaxFDP_FDPLastPushL" localSheetId="8">'9'!$F$33</definedName>
    <definedName name="MaxFDP_FDPLastPushL">'1'!$F$33</definedName>
    <definedName name="MaxFDP_FDPLastPushZ" localSheetId="1">'2'!$E$33</definedName>
    <definedName name="MaxFDP_FDPLastPushZ" localSheetId="2">'3'!$E$33</definedName>
    <definedName name="MaxFDP_FDPLastPushZ" localSheetId="3">'4'!$E$33</definedName>
    <definedName name="MaxFDP_FDPLastPushZ" localSheetId="4">'5'!$E$33</definedName>
    <definedName name="MaxFDP_FDPLastPushZ" localSheetId="5">'6'!$E$33</definedName>
    <definedName name="MaxFDP_FDPLastPushZ" localSheetId="6">'7'!$E$33</definedName>
    <definedName name="MaxFDP_FDPLastPushZ" localSheetId="7">'8'!$E$33</definedName>
    <definedName name="MaxFDP_FDPLastPushZ" localSheetId="8">'9'!$E$33</definedName>
    <definedName name="MaxFDP_FDPLastPushZ">'1'!$E$33</definedName>
    <definedName name="MaxFDP_HrsOnStby" localSheetId="1">'2'!$C$7</definedName>
    <definedName name="MaxFDP_HrsOnStby" localSheetId="2">'3'!$C$7</definedName>
    <definedName name="MaxFDP_HrsOnStby" localSheetId="3">'4'!$C$7</definedName>
    <definedName name="MaxFDP_HrsOnStby" localSheetId="4">'5'!$C$7</definedName>
    <definedName name="MaxFDP_HrsOnStby" localSheetId="5">'6'!$C$7</definedName>
    <definedName name="MaxFDP_HrsOnStby" localSheetId="6">'7'!$C$7</definedName>
    <definedName name="MaxFDP_HrsOnStby" localSheetId="7">'8'!$C$7</definedName>
    <definedName name="MaxFDP_HrsOnStby" localSheetId="8">'9'!$C$7</definedName>
    <definedName name="MaxFDP_HrsOnStby">'1'!$C$7</definedName>
    <definedName name="MaxFDP_LastIn_L" localSheetId="1">'2'!$F$25</definedName>
    <definedName name="MaxFDP_LastIn_L" localSheetId="2">'3'!$F$25</definedName>
    <definedName name="MaxFDP_LastIn_L" localSheetId="3">'4'!$F$25</definedName>
    <definedName name="MaxFDP_LastIn_L" localSheetId="4">'5'!$F$25</definedName>
    <definedName name="MaxFDP_LastIn_L" localSheetId="5">'6'!$F$25</definedName>
    <definedName name="MaxFDP_LastIn_L" localSheetId="6">'7'!$F$25</definedName>
    <definedName name="MaxFDP_LastIn_L" localSheetId="7">'8'!$F$25</definedName>
    <definedName name="MaxFDP_LastIn_L" localSheetId="8">'9'!$F$25</definedName>
    <definedName name="MaxFDP_LastIn_L">'1'!$F$25</definedName>
    <definedName name="MaxFDP_LastIn_Z" localSheetId="1">'2'!$D$25</definedName>
    <definedName name="MaxFDP_LastIn_Z" localSheetId="2">'3'!$D$25</definedName>
    <definedName name="MaxFDP_LastIn_Z" localSheetId="3">'4'!$D$25</definedName>
    <definedName name="MaxFDP_LastIn_Z" localSheetId="4">'5'!$D$25</definedName>
    <definedName name="MaxFDP_LastIn_Z" localSheetId="5">'6'!$D$25</definedName>
    <definedName name="MaxFDP_LastIn_Z" localSheetId="6">'7'!$D$25</definedName>
    <definedName name="MaxFDP_LastIn_Z" localSheetId="7">'8'!$D$25</definedName>
    <definedName name="MaxFDP_LastIn_Z" localSheetId="8">'9'!$D$25</definedName>
    <definedName name="MaxFDP_LastIn_Z">'1'!$D$25</definedName>
    <definedName name="MaxFDP_LastPushList" localSheetId="1">'2'!$AD$2:$AD$292</definedName>
    <definedName name="MaxFDP_LastPushList" localSheetId="2">'3'!$AD$2:$AD$292</definedName>
    <definedName name="MaxFDP_LastPushList" localSheetId="3">'4'!$AD$2:$AD$292</definedName>
    <definedName name="MaxFDP_LastPushList" localSheetId="4">'5'!$AD$2:$AD$292</definedName>
    <definedName name="MaxFDP_LastPushList" localSheetId="5">'6'!$AD$2:$AD$292</definedName>
    <definedName name="MaxFDP_LastPushList" localSheetId="6">'7'!$AD$2:$AD$292</definedName>
    <definedName name="MaxFDP_LastPushList" localSheetId="7">'8'!$AD$2:$AD$292</definedName>
    <definedName name="MaxFDP_LastPushList" localSheetId="8">'9'!$AD$2:$AD$292</definedName>
    <definedName name="MaxFDP_LastPushList">'1'!$AD$2:$AD$292</definedName>
    <definedName name="MaxFDP_LastPushZ" localSheetId="1">'2'!$D$17</definedName>
    <definedName name="MaxFDP_LastPushZ" localSheetId="2">'3'!$D$17</definedName>
    <definedName name="MaxFDP_LastPushZ" localSheetId="3">'4'!$D$17</definedName>
    <definedName name="MaxFDP_LastPushZ" localSheetId="4">'5'!$D$17</definedName>
    <definedName name="MaxFDP_LastPushZ" localSheetId="5">'6'!$D$17</definedName>
    <definedName name="MaxFDP_LastPushZ" localSheetId="6">'7'!$D$17</definedName>
    <definedName name="MaxFDP_LastPushZ" localSheetId="7">'8'!$D$17</definedName>
    <definedName name="MaxFDP_LastPushZ" localSheetId="8">'9'!$D$17</definedName>
    <definedName name="MaxFDP_LastPushZ">'1'!$D$17</definedName>
    <definedName name="MaxFDP_Limits" localSheetId="1">'2'!$Q$4:$Q$9</definedName>
    <definedName name="MaxFDP_Limits" localSheetId="2">'3'!$Q$4:$Q$9</definedName>
    <definedName name="MaxFDP_Limits" localSheetId="3">'4'!$Q$4:$Q$9</definedName>
    <definedName name="MaxFDP_Limits" localSheetId="4">'5'!$Q$4:$Q$9</definedName>
    <definedName name="MaxFDP_Limits" localSheetId="5">'6'!$Q$4:$Q$9</definedName>
    <definedName name="MaxFDP_Limits" localSheetId="6">'7'!$Q$4:$Q$9</definedName>
    <definedName name="MaxFDP_Limits" localSheetId="7">'8'!$Q$4:$Q$9</definedName>
    <definedName name="MaxFDP_Limits" localSheetId="8">'9'!$Q$4:$Q$9</definedName>
    <definedName name="MaxFDP_Limits">'1'!$Q$4:$Q$9</definedName>
    <definedName name="MaxFDP_LSect_Arr_Tz" localSheetId="1">'2'!$F$14</definedName>
    <definedName name="MaxFDP_LSect_Arr_Tz" localSheetId="2">'3'!$F$14</definedName>
    <definedName name="MaxFDP_LSect_Arr_Tz" localSheetId="3">'4'!$F$14</definedName>
    <definedName name="MaxFDP_LSect_Arr_Tz" localSheetId="4">'5'!$F$14</definedName>
    <definedName name="MaxFDP_LSect_Arr_Tz" localSheetId="5">'6'!$F$14</definedName>
    <definedName name="MaxFDP_LSect_Arr_Tz" localSheetId="6">'7'!$F$14</definedName>
    <definedName name="MaxFDP_LSect_Arr_Tz" localSheetId="7">'8'!$F$14</definedName>
    <definedName name="MaxFDP_LSect_Arr_Tz" localSheetId="8">'9'!$F$14</definedName>
    <definedName name="MaxFDP_LSect_Arr_Tz">'1'!$F$14</definedName>
    <definedName name="MaxFDP_LSect_Block" localSheetId="1">'2'!$E$13</definedName>
    <definedName name="MaxFDP_LSect_Block" localSheetId="2">'3'!$E$13</definedName>
    <definedName name="MaxFDP_LSect_Block" localSheetId="3">'4'!$E$13</definedName>
    <definedName name="MaxFDP_LSect_Block" localSheetId="4">'5'!$E$13</definedName>
    <definedName name="MaxFDP_LSect_Block" localSheetId="5">'6'!$E$13</definedName>
    <definedName name="MaxFDP_LSect_Block" localSheetId="6">'7'!$E$13</definedName>
    <definedName name="MaxFDP_LSect_Block" localSheetId="7">'8'!$E$13</definedName>
    <definedName name="MaxFDP_LSect_Block" localSheetId="8">'9'!$E$13</definedName>
    <definedName name="MaxFDP_LSect_Block">'1'!$E$13</definedName>
    <definedName name="MaxFDP_LSect_Dept_Tz" localSheetId="1">'2'!$F$13</definedName>
    <definedName name="MaxFDP_LSect_Dept_Tz" localSheetId="2">'3'!$F$13</definedName>
    <definedName name="MaxFDP_LSect_Dept_Tz" localSheetId="3">'4'!$F$13</definedName>
    <definedName name="MaxFDP_LSect_Dept_Tz" localSheetId="4">'5'!$F$13</definedName>
    <definedName name="MaxFDP_LSect_Dept_Tz" localSheetId="5">'6'!$F$13</definedName>
    <definedName name="MaxFDP_LSect_Dept_Tz" localSheetId="6">'7'!$F$13</definedName>
    <definedName name="MaxFDP_LSect_Dept_Tz" localSheetId="7">'8'!$F$13</definedName>
    <definedName name="MaxFDP_LSect_Dept_Tz" localSheetId="8">'9'!$F$13</definedName>
    <definedName name="MaxFDP_LSect_Dept_Tz">'1'!$F$13</definedName>
    <definedName name="MaxFDP_LSect_FltNum" localSheetId="1">'2'!$C$11</definedName>
    <definedName name="MaxFDP_LSect_FltNum" localSheetId="2">'3'!$C$11</definedName>
    <definedName name="MaxFDP_LSect_FltNum" localSheetId="3">'4'!$C$11</definedName>
    <definedName name="MaxFDP_LSect_FltNum" localSheetId="4">'5'!$C$11</definedName>
    <definedName name="MaxFDP_LSect_FltNum" localSheetId="5">'6'!$C$11</definedName>
    <definedName name="MaxFDP_LSect_FltNum" localSheetId="6">'7'!$C$11</definedName>
    <definedName name="MaxFDP_LSect_FltNum" localSheetId="7">'8'!$C$11</definedName>
    <definedName name="MaxFDP_LSect_FltNum" localSheetId="8">'9'!$C$11</definedName>
    <definedName name="MaxFDP_LSect_FltNum">'1'!$C$11</definedName>
    <definedName name="MaxFDP_LSect_In_Station" localSheetId="1">'2'!$D$14</definedName>
    <definedName name="MaxFDP_LSect_In_Station" localSheetId="2">'3'!$D$14</definedName>
    <definedName name="MaxFDP_LSect_In_Station" localSheetId="3">'4'!$D$14</definedName>
    <definedName name="MaxFDP_LSect_In_Station" localSheetId="4">'5'!$D$14</definedName>
    <definedName name="MaxFDP_LSect_In_Station" localSheetId="5">'6'!$D$14</definedName>
    <definedName name="MaxFDP_LSect_In_Station" localSheetId="6">'7'!$D$14</definedName>
    <definedName name="MaxFDP_LSect_In_Station" localSheetId="7">'8'!$D$14</definedName>
    <definedName name="MaxFDP_LSect_In_Station" localSheetId="8">'9'!$D$14</definedName>
    <definedName name="MaxFDP_LSect_In_Station">'1'!$D$14</definedName>
    <definedName name="MaxFDP_LSect_Out_Station" localSheetId="1">'2'!$D$13</definedName>
    <definedName name="MaxFDP_LSect_Out_Station" localSheetId="2">'3'!$D$13</definedName>
    <definedName name="MaxFDP_LSect_Out_Station" localSheetId="3">'4'!$D$13</definedName>
    <definedName name="MaxFDP_LSect_Out_Station" localSheetId="4">'5'!$D$13</definedName>
    <definedName name="MaxFDP_LSect_Out_Station" localSheetId="5">'6'!$D$13</definedName>
    <definedName name="MaxFDP_LSect_Out_Station" localSheetId="6">'7'!$D$13</definedName>
    <definedName name="MaxFDP_LSect_Out_Station" localSheetId="7">'8'!$D$13</definedName>
    <definedName name="MaxFDP_LSect_Out_Station" localSheetId="8">'9'!$D$13</definedName>
    <definedName name="MaxFDP_LSect_Out_Station">'1'!$D$13</definedName>
    <definedName name="MaxFDP_MaxFDP" localSheetId="1">'2'!$F$2</definedName>
    <definedName name="MaxFDP_MaxFDP" localSheetId="2">'3'!$F$2</definedName>
    <definedName name="MaxFDP_MaxFDP" localSheetId="3">'4'!$F$2</definedName>
    <definedName name="MaxFDP_MaxFDP" localSheetId="4">'5'!$F$2</definedName>
    <definedName name="MaxFDP_MaxFDP" localSheetId="5">'6'!$F$2</definedName>
    <definedName name="MaxFDP_MaxFDP" localSheetId="6">'7'!$F$2</definedName>
    <definedName name="MaxFDP_MaxFDP" localSheetId="7">'8'!$F$2</definedName>
    <definedName name="MaxFDP_MaxFDP" localSheetId="8">'9'!$F$2</definedName>
    <definedName name="MaxFDP_MaxFDP">'1'!$F$2</definedName>
    <definedName name="MaxFDP_NoExt_LatestLastPush_L" localSheetId="1">'2'!$F$23</definedName>
    <definedName name="MaxFDP_NoExt_LatestLastPush_L" localSheetId="2">'3'!$F$23</definedName>
    <definedName name="MaxFDP_NoExt_LatestLastPush_L" localSheetId="3">'4'!$F$23</definedName>
    <definedName name="MaxFDP_NoExt_LatestLastPush_L" localSheetId="4">'5'!$F$23</definedName>
    <definedName name="MaxFDP_NoExt_LatestLastPush_L" localSheetId="5">'6'!$F$23</definedName>
    <definedName name="MaxFDP_NoExt_LatestLastPush_L" localSheetId="6">'7'!$F$23</definedName>
    <definedName name="MaxFDP_NoExt_LatestLastPush_L" localSheetId="7">'8'!$F$23</definedName>
    <definedName name="MaxFDP_NoExt_LatestLastPush_L" localSheetId="8">'9'!$F$23</definedName>
    <definedName name="MaxFDP_NoExt_LatestLastPush_L">'1'!$F$23</definedName>
    <definedName name="MaxFDP_NoExt_LatestLastPush_Z" localSheetId="1">'2'!$D$23</definedName>
    <definedName name="MaxFDP_NoExt_LatestLastPush_Z" localSheetId="2">'3'!$D$23</definedName>
    <definedName name="MaxFDP_NoExt_LatestLastPush_Z" localSheetId="3">'4'!$D$23</definedName>
    <definedName name="MaxFDP_NoExt_LatestLastPush_Z" localSheetId="4">'5'!$D$23</definedName>
    <definedName name="MaxFDP_NoExt_LatestLastPush_Z" localSheetId="5">'6'!$D$23</definedName>
    <definedName name="MaxFDP_NoExt_LatestLastPush_Z" localSheetId="6">'7'!$D$23</definedName>
    <definedName name="MaxFDP_NoExt_LatestLastPush_Z" localSheetId="7">'8'!$D$23</definedName>
    <definedName name="MaxFDP_NoExt_LatestLastPush_Z" localSheetId="8">'9'!$D$23</definedName>
    <definedName name="MaxFDP_NoExt_LatestLastPush_Z">'1'!$D$23</definedName>
    <definedName name="MaxFDP_NumSectors" localSheetId="1">'2'!$C$3</definedName>
    <definedName name="MaxFDP_NumSectors" localSheetId="2">'3'!$C$3</definedName>
    <definedName name="MaxFDP_NumSectors" localSheetId="3">'4'!$C$3</definedName>
    <definedName name="MaxFDP_NumSectors" localSheetId="4">'5'!$C$3</definedName>
    <definedName name="MaxFDP_NumSectors" localSheetId="5">'6'!$C$3</definedName>
    <definedName name="MaxFDP_NumSectors" localSheetId="6">'7'!$C$3</definedName>
    <definedName name="MaxFDP_NumSectors" localSheetId="7">'8'!$C$3</definedName>
    <definedName name="MaxFDP_NumSectors" localSheetId="8">'9'!$C$3</definedName>
    <definedName name="MaxFDP_NumSectors">'1'!$C$3</definedName>
    <definedName name="MaxFDP_SbyCallOut_UTCs" localSheetId="1">'2'!$W$2:$W$287</definedName>
    <definedName name="MaxFDP_SbyCallOut_UTCs" localSheetId="2">'3'!$W$2:$W$287</definedName>
    <definedName name="MaxFDP_SbyCallOut_UTCs" localSheetId="3">'4'!$W$2:$W$287</definedName>
    <definedName name="MaxFDP_SbyCallOut_UTCs" localSheetId="4">'5'!$W$2:$W$287</definedName>
    <definedName name="MaxFDP_SbyCallOut_UTCs" localSheetId="5">'6'!$W$2:$W$287</definedName>
    <definedName name="MaxFDP_SbyCallOut_UTCs" localSheetId="6">'7'!$W$2:$W$287</definedName>
    <definedName name="MaxFDP_SbyCallOut_UTCs" localSheetId="7">'8'!$W$2:$W$287</definedName>
    <definedName name="MaxFDP_SbyCallOut_UTCs" localSheetId="8">'9'!$W$2:$W$287</definedName>
    <definedName name="MaxFDP_SbyCallOut_UTCs">'1'!$W$2:$W$287</definedName>
    <definedName name="MaxFDP_SignOff_Ext_L" localSheetId="1">'2'!$F$28</definedName>
    <definedName name="MaxFDP_SignOff_Ext_L" localSheetId="2">'3'!$F$28</definedName>
    <definedName name="MaxFDP_SignOff_Ext_L" localSheetId="3">'4'!$F$28</definedName>
    <definedName name="MaxFDP_SignOff_Ext_L" localSheetId="4">'5'!$F$28</definedName>
    <definedName name="MaxFDP_SignOff_Ext_L" localSheetId="5">'6'!$F$28</definedName>
    <definedName name="MaxFDP_SignOff_Ext_L" localSheetId="6">'7'!$F$28</definedName>
    <definedName name="MaxFDP_SignOff_Ext_L" localSheetId="7">'8'!$F$28</definedName>
    <definedName name="MaxFDP_SignOff_Ext_L" localSheetId="8">'9'!$F$28</definedName>
    <definedName name="MaxFDP_SignOff_Ext_L">'1'!$F$28</definedName>
    <definedName name="MaxFDP_SignOff_Ext_Z" localSheetId="1">'2'!$D$28</definedName>
    <definedName name="MaxFDP_SignOff_Ext_Z" localSheetId="2">'3'!$D$28</definedName>
    <definedName name="MaxFDP_SignOff_Ext_Z" localSheetId="3">'4'!$D$28</definedName>
    <definedName name="MaxFDP_SignOff_Ext_Z" localSheetId="4">'5'!$D$28</definedName>
    <definedName name="MaxFDP_SignOff_Ext_Z" localSheetId="5">'6'!$D$28</definedName>
    <definedName name="MaxFDP_SignOff_Ext_Z" localSheetId="6">'7'!$D$28</definedName>
    <definedName name="MaxFDP_SignOff_Ext_Z" localSheetId="7">'8'!$D$28</definedName>
    <definedName name="MaxFDP_SignOff_Ext_Z" localSheetId="8">'9'!$D$28</definedName>
    <definedName name="MaxFDP_SignOff_Ext_Z">'1'!$D$28</definedName>
    <definedName name="MaxFDP_SignOff_ExtHomeBase_Z" localSheetId="1">'2'!$D$30</definedName>
    <definedName name="MaxFDP_SignOff_ExtHomeBase_Z" localSheetId="2">'3'!$D$30</definedName>
    <definedName name="MaxFDP_SignOff_ExtHomeBase_Z" localSheetId="3">'4'!$D$30</definedName>
    <definedName name="MaxFDP_SignOff_ExtHomeBase_Z" localSheetId="4">'5'!$D$30</definedName>
    <definedName name="MaxFDP_SignOff_ExtHomeBase_Z" localSheetId="5">'6'!$D$30</definedName>
    <definedName name="MaxFDP_SignOff_ExtHomeBase_Z" localSheetId="6">'7'!$D$30</definedName>
    <definedName name="MaxFDP_SignOff_ExtHomeBase_Z" localSheetId="7">'8'!$D$30</definedName>
    <definedName name="MaxFDP_SignOff_ExtHomeBase_Z" localSheetId="8">'9'!$D$30</definedName>
    <definedName name="MaxFDP_SignOff_ExtHomeBase_Z">'1'!$D$30</definedName>
    <definedName name="MaxFDP_SignOff_L" localSheetId="1">'2'!$F$26</definedName>
    <definedName name="MaxFDP_SignOff_L" localSheetId="2">'3'!$F$26</definedName>
    <definedName name="MaxFDP_SignOff_L" localSheetId="3">'4'!$F$26</definedName>
    <definedName name="MaxFDP_SignOff_L" localSheetId="4">'5'!$F$26</definedName>
    <definedName name="MaxFDP_SignOff_L" localSheetId="5">'6'!$F$26</definedName>
    <definedName name="MaxFDP_SignOff_L" localSheetId="6">'7'!$F$26</definedName>
    <definedName name="MaxFDP_SignOff_L" localSheetId="7">'8'!$F$26</definedName>
    <definedName name="MaxFDP_SignOff_L" localSheetId="8">'9'!$F$26</definedName>
    <definedName name="MaxFDP_SignOff_L">'1'!$F$26</definedName>
    <definedName name="MaxFDP_Signoff_Raw" localSheetId="1">'2'!$F$4</definedName>
    <definedName name="MaxFDP_Signoff_Raw" localSheetId="2">'3'!$F$4</definedName>
    <definedName name="MaxFDP_Signoff_Raw" localSheetId="3">'4'!$F$4</definedName>
    <definedName name="MaxFDP_Signoff_Raw" localSheetId="4">'5'!$F$4</definedName>
    <definedName name="MaxFDP_Signoff_Raw" localSheetId="5">'6'!$F$4</definedName>
    <definedName name="MaxFDP_Signoff_Raw" localSheetId="6">'7'!$F$4</definedName>
    <definedName name="MaxFDP_Signoff_Raw" localSheetId="7">'8'!$F$4</definedName>
    <definedName name="MaxFDP_Signoff_Raw" localSheetId="8">'9'!$F$4</definedName>
    <definedName name="MaxFDP_Signoff_Raw">'1'!$F$4</definedName>
    <definedName name="MaxFDP_SignOff_Z" localSheetId="1">'2'!$D$26</definedName>
    <definedName name="MaxFDP_SignOff_Z" localSheetId="2">'3'!$D$26</definedName>
    <definedName name="MaxFDP_SignOff_Z" localSheetId="3">'4'!$D$26</definedName>
    <definedName name="MaxFDP_SignOff_Z" localSheetId="4">'5'!$D$26</definedName>
    <definedName name="MaxFDP_SignOff_Z" localSheetId="5">'6'!$D$26</definedName>
    <definedName name="MaxFDP_SignOff_Z" localSheetId="6">'7'!$D$26</definedName>
    <definedName name="MaxFDP_SignOff_Z" localSheetId="7">'8'!$D$26</definedName>
    <definedName name="MaxFDP_SignOff_Z" localSheetId="8">'9'!$D$26</definedName>
    <definedName name="MaxFDP_SignOff_Z">'1'!$D$26</definedName>
    <definedName name="MaxFDP_SignOn_L" localSheetId="1">'2'!$F$21</definedName>
    <definedName name="MaxFDP_SignOn_L" localSheetId="2">'3'!$F$21</definedName>
    <definedName name="MaxFDP_SignOn_L" localSheetId="3">'4'!$F$21</definedName>
    <definedName name="MaxFDP_SignOn_L" localSheetId="4">'5'!$F$21</definedName>
    <definedName name="MaxFDP_SignOn_L" localSheetId="5">'6'!$F$21</definedName>
    <definedName name="MaxFDP_SignOn_L" localSheetId="6">'7'!$F$21</definedName>
    <definedName name="MaxFDP_SignOn_L" localSheetId="7">'8'!$F$21</definedName>
    <definedName name="MaxFDP_SignOn_L" localSheetId="8">'9'!$F$21</definedName>
    <definedName name="MaxFDP_SignOn_L">'1'!$F$21</definedName>
    <definedName name="MaxFDP_SignOn_L_TimeOnly" localSheetId="1">'2'!$G$20</definedName>
    <definedName name="MaxFDP_SignOn_L_TimeOnly" localSheetId="2">'3'!$G$20</definedName>
    <definedName name="MaxFDP_SignOn_L_TimeOnly" localSheetId="3">'4'!$G$20</definedName>
    <definedName name="MaxFDP_SignOn_L_TimeOnly" localSheetId="4">'5'!$G$20</definedName>
    <definedName name="MaxFDP_SignOn_L_TimeOnly" localSheetId="5">'6'!$G$20</definedName>
    <definedName name="MaxFDP_SignOn_L_TimeOnly" localSheetId="6">'7'!$G$20</definedName>
    <definedName name="MaxFDP_SignOn_L_TimeOnly" localSheetId="7">'8'!$G$20</definedName>
    <definedName name="MaxFDP_SignOn_L_TimeOnly" localSheetId="8">'9'!$G$20</definedName>
    <definedName name="MaxFDP_SignOn_L_TimeOnly">'1'!$G$20</definedName>
    <definedName name="MaxFDP_SignOn_Station" localSheetId="1">'2'!$D$12</definedName>
    <definedName name="MaxFDP_SignOn_Station" localSheetId="2">'3'!$D$12</definedName>
    <definedName name="MaxFDP_SignOn_Station" localSheetId="3">'4'!$D$12</definedName>
    <definedName name="MaxFDP_SignOn_Station" localSheetId="4">'5'!$D$12</definedName>
    <definedName name="MaxFDP_SignOn_Station" localSheetId="5">'6'!$D$12</definedName>
    <definedName name="MaxFDP_SignOn_Station" localSheetId="6">'7'!$D$12</definedName>
    <definedName name="MaxFDP_SignOn_Station" localSheetId="7">'8'!$D$12</definedName>
    <definedName name="MaxFDP_SignOn_Station" localSheetId="8">'9'!$D$12</definedName>
    <definedName name="MaxFDP_SignOn_Station">'1'!$D$12</definedName>
    <definedName name="MaxFDP_SignOn_Tz" localSheetId="1">'2'!$F$12</definedName>
    <definedName name="MaxFDP_SignOn_Tz" localSheetId="2">'3'!$F$12</definedName>
    <definedName name="MaxFDP_SignOn_Tz" localSheetId="3">'4'!$F$12</definedName>
    <definedName name="MaxFDP_SignOn_Tz" localSheetId="4">'5'!$F$12</definedName>
    <definedName name="MaxFDP_SignOn_Tz" localSheetId="5">'6'!$F$12</definedName>
    <definedName name="MaxFDP_SignOn_Tz" localSheetId="6">'7'!$F$12</definedName>
    <definedName name="MaxFDP_SignOn_Tz" localSheetId="7">'8'!$F$12</definedName>
    <definedName name="MaxFDP_SignOn_Tz" localSheetId="8">'9'!$F$12</definedName>
    <definedName name="MaxFDP_SignOn_Tz">'1'!$F$12</definedName>
    <definedName name="MaxFDP_SignOn_Z" localSheetId="1">'2'!$E$12</definedName>
    <definedName name="MaxFDP_SignOn_Z" localSheetId="2">'3'!$E$12</definedName>
    <definedName name="MaxFDP_SignOn_Z" localSheetId="3">'4'!$E$12</definedName>
    <definedName name="MaxFDP_SignOn_Z" localSheetId="4">'5'!$E$12</definedName>
    <definedName name="MaxFDP_SignOn_Z" localSheetId="5">'6'!$E$12</definedName>
    <definedName name="MaxFDP_SignOn_Z" localSheetId="6">'7'!$E$12</definedName>
    <definedName name="MaxFDP_SignOn_Z" localSheetId="7">'8'!$E$12</definedName>
    <definedName name="MaxFDP_SignOn_Z" localSheetId="8">'9'!$E$12</definedName>
    <definedName name="MaxFDP_SignOn_Z">'1'!$E$12</definedName>
    <definedName name="MaxFDP_SignOnToBlockOut" localSheetId="1">'2'!$D$16</definedName>
    <definedName name="MaxFDP_SignOnToBlockOut" localSheetId="2">'3'!$D$16</definedName>
    <definedName name="MaxFDP_SignOnToBlockOut" localSheetId="3">'4'!$D$16</definedName>
    <definedName name="MaxFDP_SignOnToBlockOut" localSheetId="4">'5'!$D$16</definedName>
    <definedName name="MaxFDP_SignOnToBlockOut" localSheetId="5">'6'!$D$16</definedName>
    <definedName name="MaxFDP_SignOnToBlockOut" localSheetId="6">'7'!$D$16</definedName>
    <definedName name="MaxFDP_SignOnToBlockOut" localSheetId="7">'8'!$D$16</definedName>
    <definedName name="MaxFDP_SignOnToBlockOut" localSheetId="8">'9'!$D$16</definedName>
    <definedName name="MaxFDP_SignOnToBlockOut">'1'!$D$16</definedName>
    <definedName name="MaxFDP_Spare" localSheetId="1">'2'!$F$17</definedName>
    <definedName name="MaxFDP_Spare" localSheetId="2">'3'!$F$17</definedName>
    <definedName name="MaxFDP_Spare" localSheetId="3">'4'!$F$17</definedName>
    <definedName name="MaxFDP_Spare" localSheetId="4">'5'!$F$17</definedName>
    <definedName name="MaxFDP_Spare" localSheetId="5">'6'!$F$17</definedName>
    <definedName name="MaxFDP_Spare" localSheetId="6">'7'!$F$17</definedName>
    <definedName name="MaxFDP_Spare" localSheetId="7">'8'!$F$17</definedName>
    <definedName name="MaxFDP_Spare" localSheetId="8">'9'!$F$17</definedName>
    <definedName name="MaxFDP_Spare">'1'!$F$17</definedName>
    <definedName name="MaxFDP_Spare_ABS" localSheetId="1">'2'!$G$17</definedName>
    <definedName name="MaxFDP_Spare_ABS" localSheetId="2">'3'!$G$17</definedName>
    <definedName name="MaxFDP_Spare_ABS" localSheetId="3">'4'!$G$17</definedName>
    <definedName name="MaxFDP_Spare_ABS" localSheetId="4">'5'!$G$17</definedName>
    <definedName name="MaxFDP_Spare_ABS" localSheetId="5">'6'!$G$17</definedName>
    <definedName name="MaxFDP_Spare_ABS" localSheetId="6">'7'!$G$17</definedName>
    <definedName name="MaxFDP_Spare_ABS" localSheetId="7">'8'!$G$17</definedName>
    <definedName name="MaxFDP_Spare_ABS" localSheetId="8">'9'!$G$17</definedName>
    <definedName name="MaxFDP_Spare_ABS">'1'!$G$17</definedName>
    <definedName name="MaxFDP_StandbyHours" localSheetId="1">'2'!$AB$2:$AB$76</definedName>
    <definedName name="MaxFDP_StandbyHours" localSheetId="2">'3'!$AB$2:$AB$76</definedName>
    <definedName name="MaxFDP_StandbyHours" localSheetId="3">'4'!$AB$2:$AB$76</definedName>
    <definedName name="MaxFDP_StandbyHours" localSheetId="4">'5'!$AB$2:$AB$76</definedName>
    <definedName name="MaxFDP_StandbyHours" localSheetId="5">'6'!$AB$2:$AB$76</definedName>
    <definedName name="MaxFDP_StandbyHours" localSheetId="6">'7'!$AB$2:$AB$76</definedName>
    <definedName name="MaxFDP_StandbyHours" localSheetId="7">'8'!$AB$2:$AB$76</definedName>
    <definedName name="MaxFDP_StandbyHours" localSheetId="8">'9'!$AB$2:$AB$76</definedName>
    <definedName name="MaxFDP_StandbyHours">'1'!$AB$2:$AB$76</definedName>
    <definedName name="maxFDP_StbyDecrement" localSheetId="1">'2'!$F$6</definedName>
    <definedName name="maxFDP_StbyDecrement" localSheetId="2">'3'!$F$6</definedName>
    <definedName name="maxFDP_StbyDecrement" localSheetId="3">'4'!$F$6</definedName>
    <definedName name="maxFDP_StbyDecrement" localSheetId="4">'5'!$F$6</definedName>
    <definedName name="maxFDP_StbyDecrement" localSheetId="5">'6'!$F$6</definedName>
    <definedName name="maxFDP_StbyDecrement" localSheetId="6">'7'!$F$6</definedName>
    <definedName name="maxFDP_StbyDecrement" localSheetId="7">'8'!$F$6</definedName>
    <definedName name="maxFDP_StbyDecrement" localSheetId="8">'9'!$F$6</definedName>
    <definedName name="maxFDP_StbyDecrement">'1'!$F$6</definedName>
    <definedName name="MaxFDP_StbyStartL" localSheetId="1">'2'!$D$6</definedName>
    <definedName name="MaxFDP_StbyStartL" localSheetId="2">'3'!$D$6</definedName>
    <definedName name="MaxFDP_StbyStartL" localSheetId="3">'4'!$D$6</definedName>
    <definedName name="MaxFDP_StbyStartL" localSheetId="4">'5'!$D$6</definedName>
    <definedName name="MaxFDP_StbyStartL" localSheetId="5">'6'!$D$6</definedName>
    <definedName name="MaxFDP_StbyStartL" localSheetId="6">'7'!$D$6</definedName>
    <definedName name="MaxFDP_StbyStartL" localSheetId="7">'8'!$D$6</definedName>
    <definedName name="MaxFDP_StbyStartL" localSheetId="8">'9'!$D$6</definedName>
    <definedName name="MaxFDP_StbyStartL">'1'!$D$6</definedName>
    <definedName name="MaxFDP_StbyStartZ" localSheetId="1">'2'!$C$6</definedName>
    <definedName name="MaxFDP_StbyStartZ" localSheetId="2">'3'!$C$6</definedName>
    <definedName name="MaxFDP_StbyStartZ" localSheetId="3">'4'!$C$6</definedName>
    <definedName name="MaxFDP_StbyStartZ" localSheetId="4">'5'!$C$6</definedName>
    <definedName name="MaxFDP_StbyStartZ" localSheetId="5">'6'!$C$6</definedName>
    <definedName name="MaxFDP_StbyStartZ" localSheetId="6">'7'!$C$6</definedName>
    <definedName name="MaxFDP_StbyStartZ" localSheetId="7">'8'!$C$6</definedName>
    <definedName name="MaxFDP_StbyStartZ" localSheetId="8">'9'!$C$6</definedName>
    <definedName name="MaxFDP_StbyStartZ">'1'!$C$6</definedName>
    <definedName name="MaxFDP_StbyThreshold" localSheetId="1">'2'!$AC$2</definedName>
    <definedName name="MaxFDP_StbyThreshold" localSheetId="2">'3'!$AC$2</definedName>
    <definedName name="MaxFDP_StbyThreshold" localSheetId="3">'4'!$AC$2</definedName>
    <definedName name="MaxFDP_StbyThreshold" localSheetId="4">'5'!$AC$2</definedName>
    <definedName name="MaxFDP_StbyThreshold" localSheetId="5">'6'!$AC$2</definedName>
    <definedName name="MaxFDP_StbyThreshold" localSheetId="6">'7'!$AC$2</definedName>
    <definedName name="MaxFDP_StbyThreshold" localSheetId="7">'8'!$AC$2</definedName>
    <definedName name="MaxFDP_StbyThreshold" localSheetId="8">'9'!$AC$2</definedName>
    <definedName name="MaxFDP_StbyThreshold">'1'!$AC$2</definedName>
    <definedName name="MaxFDP_TimeZones" localSheetId="1">'2'!$U$2:$U$9</definedName>
    <definedName name="MaxFDP_TimeZones" localSheetId="2">'3'!$U$2:$U$9</definedName>
    <definedName name="MaxFDP_TimeZones" localSheetId="3">'4'!$U$2:$U$9</definedName>
    <definedName name="MaxFDP_TimeZones" localSheetId="4">'5'!$U$2:$U$9</definedName>
    <definedName name="MaxFDP_TimeZones" localSheetId="5">'6'!$U$2:$U$9</definedName>
    <definedName name="MaxFDP_TimeZones" localSheetId="6">'7'!$U$2:$U$9</definedName>
    <definedName name="MaxFDP_TimeZones" localSheetId="7">'8'!$U$2:$U$9</definedName>
    <definedName name="MaxFDP_TimeZones" localSheetId="8">'9'!$U$2:$U$9</definedName>
    <definedName name="MaxFDP_TimeZones">'1'!$U$2:$U$9</definedName>
    <definedName name="MaxFDP_UnAccFDPs" localSheetId="1">'2'!$K$13:$P$14</definedName>
    <definedName name="MaxFDP_UnAccFDPs" localSheetId="2">'3'!$K$13:$P$14</definedName>
    <definedName name="MaxFDP_UnAccFDPs" localSheetId="3">'4'!$K$13:$P$14</definedName>
    <definedName name="MaxFDP_UnAccFDPs" localSheetId="4">'5'!$K$13:$P$14</definedName>
    <definedName name="MaxFDP_UnAccFDPs" localSheetId="5">'6'!$K$13:$P$14</definedName>
    <definedName name="MaxFDP_UnAccFDPs" localSheetId="6">'7'!$K$13:$P$14</definedName>
    <definedName name="MaxFDP_UnAccFDPs" localSheetId="7">'8'!$K$13:$P$14</definedName>
    <definedName name="MaxFDP_UnAccFDPs" localSheetId="8">'9'!$K$13:$P$14</definedName>
    <definedName name="MaxFDP_UnAccFDPs">'1'!$K$13:$P$14</definedName>
    <definedName name="MaxFDP_UnAccFDPTop" localSheetId="1">'2'!$I$12</definedName>
    <definedName name="MaxFDP_UnAccFDPTop" localSheetId="2">'3'!$I$12</definedName>
    <definedName name="MaxFDP_UnAccFDPTop" localSheetId="3">'4'!$I$12</definedName>
    <definedName name="MaxFDP_UnAccFDPTop" localSheetId="4">'5'!$I$12</definedName>
    <definedName name="MaxFDP_UnAccFDPTop" localSheetId="5">'6'!$I$12</definedName>
    <definedName name="MaxFDP_UnAccFDPTop" localSheetId="6">'7'!$I$12</definedName>
    <definedName name="MaxFDP_UnAccFDPTop" localSheetId="7">'8'!$I$12</definedName>
    <definedName name="MaxFDP_UnAccFDPTop" localSheetId="8">'9'!$I$12</definedName>
    <definedName name="MaxFDP_UnAccFDPTop">'1'!$I$12</definedName>
    <definedName name="MaxFDP_UnAccMaxFDPList" localSheetId="1">'2'!$Q$4:$Q$10</definedName>
    <definedName name="MaxFDP_UnAccMaxFDPList" localSheetId="2">'3'!$Q$4:$Q$10</definedName>
    <definedName name="MaxFDP_UnAccMaxFDPList" localSheetId="3">'4'!$Q$4:$Q$10</definedName>
    <definedName name="MaxFDP_UnAccMaxFDPList" localSheetId="4">'5'!$Q$4:$Q$10</definedName>
    <definedName name="MaxFDP_UnAccMaxFDPList" localSheetId="5">'6'!$Q$4:$Q$10</definedName>
    <definedName name="MaxFDP_UnAccMaxFDPList" localSheetId="6">'7'!$Q$4:$Q$10</definedName>
    <definedName name="MaxFDP_UnAccMaxFDPList" localSheetId="7">'8'!$Q$4:$Q$10</definedName>
    <definedName name="MaxFDP_UnAccMaxFDPList" localSheetId="8">'9'!$Q$4:$Q$10</definedName>
    <definedName name="MaxFDP_UnAccMaxFDPList">'1'!$Q$4:$Q$10</definedName>
    <definedName name="MaxFDP_UnAccRestBefore" localSheetId="1">'2'!$C$4</definedName>
    <definedName name="MaxFDP_UnAccRestBefore" localSheetId="2">'3'!$C$4</definedName>
    <definedName name="MaxFDP_UnAccRestBefore" localSheetId="3">'4'!$C$4</definedName>
    <definedName name="MaxFDP_UnAccRestBefore" localSheetId="4">'5'!$C$4</definedName>
    <definedName name="MaxFDP_UnAccRestBefore" localSheetId="5">'6'!$C$4</definedName>
    <definedName name="MaxFDP_UnAccRestBefore" localSheetId="6">'7'!$C$4</definedName>
    <definedName name="MaxFDP_UnAccRestBefore" localSheetId="7">'8'!$C$4</definedName>
    <definedName name="MaxFDP_UnAccRestBefore" localSheetId="8">'9'!$C$4</definedName>
    <definedName name="MaxFDP_UnAccRestBefore">'1'!$C$4</definedName>
    <definedName name="MaxFDP_UTCs" localSheetId="1">'2'!$V$2:$V$287</definedName>
    <definedName name="MaxFDP_UTCs" localSheetId="2">'3'!$V$2:$V$287</definedName>
    <definedName name="MaxFDP_UTCs" localSheetId="3">'4'!$V$2:$V$287</definedName>
    <definedName name="MaxFDP_UTCs" localSheetId="4">'5'!$V$2:$V$287</definedName>
    <definedName name="MaxFDP_UTCs" localSheetId="5">'6'!$V$2:$V$287</definedName>
    <definedName name="MaxFDP_UTCs" localSheetId="6">'7'!$V$2:$V$287</definedName>
    <definedName name="MaxFDP_UTCs" localSheetId="7">'8'!$V$2:$V$287</definedName>
    <definedName name="MaxFDP_UTCs" localSheetId="8">'9'!$V$2:$V$287</definedName>
    <definedName name="MaxFDP_UTCs">'1'!$V$2:$V$287</definedName>
    <definedName name="MaxFDP_WOCL_ES" localSheetId="1">'2'!$Y$2:$Z$4</definedName>
    <definedName name="MaxFDP_WOCL_ES" localSheetId="2">'3'!$Y$2:$Z$4</definedName>
    <definedName name="MaxFDP_WOCL_ES" localSheetId="3">'4'!$Y$2:$Z$4</definedName>
    <definedName name="MaxFDP_WOCL_ES" localSheetId="4">'5'!$Y$2:$Z$4</definedName>
    <definedName name="MaxFDP_WOCL_ES" localSheetId="5">'6'!$Y$2:$Z$4</definedName>
    <definedName name="MaxFDP_WOCL_ES" localSheetId="6">'7'!$Y$2:$Z$4</definedName>
    <definedName name="MaxFDP_WOCL_ES" localSheetId="7">'8'!$Y$2:$Z$4</definedName>
    <definedName name="MaxFDP_WOCL_ES" localSheetId="8">'9'!$Y$2:$Z$4</definedName>
    <definedName name="MaxFDP_WOCL_ES">'1'!$Y$2:$Z$4</definedName>
    <definedName name="MaxFDP_WOCL_ES_List" localSheetId="1">'2'!$Y$2:$Y$4</definedName>
    <definedName name="MaxFDP_WOCL_ES_List" localSheetId="2">'3'!$Y$2:$Y$4</definedName>
    <definedName name="MaxFDP_WOCL_ES_List" localSheetId="3">'4'!$Y$2:$Y$4</definedName>
    <definedName name="MaxFDP_WOCL_ES_List" localSheetId="4">'5'!$Y$2:$Y$4</definedName>
    <definedName name="MaxFDP_WOCL_ES_List" localSheetId="5">'6'!$Y$2:$Y$4</definedName>
    <definedName name="MaxFDP_WOCL_ES_List" localSheetId="6">'7'!$Y$2:$Y$4</definedName>
    <definedName name="MaxFDP_WOCL_ES_List" localSheetId="7">'8'!$Y$2:$Y$4</definedName>
    <definedName name="MaxFDP_WOCL_ES_List" localSheetId="8">'9'!$Y$2:$Y$4</definedName>
    <definedName name="MaxFDP_WOCL_ES_List">'1'!$Y$2:$Y$4</definedName>
    <definedName name="MaxFDP_WOCL_ES_Nights" localSheetId="1">'2'!$C$5</definedName>
    <definedName name="MaxFDP_WOCL_ES_Nights" localSheetId="2">'3'!$C$5</definedName>
    <definedName name="MaxFDP_WOCL_ES_Nights" localSheetId="3">'4'!$C$5</definedName>
    <definedName name="MaxFDP_WOCL_ES_Nights" localSheetId="4">'5'!$C$5</definedName>
    <definedName name="MaxFDP_WOCL_ES_Nights" localSheetId="5">'6'!$C$5</definedName>
    <definedName name="MaxFDP_WOCL_ES_Nights" localSheetId="6">'7'!$C$5</definedName>
    <definedName name="MaxFDP_WOCL_ES_Nights" localSheetId="7">'8'!$C$5</definedName>
    <definedName name="MaxFDP_WOCL_ES_Nights" localSheetId="8">'9'!$C$5</definedName>
    <definedName name="MaxFDP_WOCL_ES_Nights">'1'!$C$5</definedName>
    <definedName name="MaxFDP_WOCL_ES_Reduction" localSheetId="1">'2'!$D$5</definedName>
    <definedName name="MaxFDP_WOCL_ES_Reduction" localSheetId="2">'3'!$D$5</definedName>
    <definedName name="MaxFDP_WOCL_ES_Reduction" localSheetId="3">'4'!$D$5</definedName>
    <definedName name="MaxFDP_WOCL_ES_Reduction" localSheetId="4">'5'!$D$5</definedName>
    <definedName name="MaxFDP_WOCL_ES_Reduction" localSheetId="5">'6'!$D$5</definedName>
    <definedName name="MaxFDP_WOCL_ES_Reduction" localSheetId="6">'7'!$D$5</definedName>
    <definedName name="MaxFDP_WOCL_ES_Reduction" localSheetId="7">'8'!$D$5</definedName>
    <definedName name="MaxFDP_WOCL_ES_Reduction" localSheetId="8">'9'!$D$5</definedName>
    <definedName name="MaxFDP_WOCL_ES_Reduction">'1'!$D$5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34" l="1"/>
  <c r="C30" i="34"/>
  <c r="C29" i="34"/>
  <c r="C28" i="34"/>
  <c r="C27" i="34"/>
  <c r="E25" i="34"/>
  <c r="C25" i="34"/>
  <c r="C24" i="34"/>
  <c r="E23" i="34"/>
  <c r="C23" i="34"/>
  <c r="F21" i="34"/>
  <c r="E21" i="34"/>
  <c r="D21" i="34"/>
  <c r="C21" i="34"/>
  <c r="G20" i="34"/>
  <c r="B17" i="34"/>
  <c r="C7" i="34"/>
  <c r="F6" i="34"/>
  <c r="E14" i="34" s="1"/>
  <c r="Q9" i="34" s="1" a="1"/>
  <c r="Q9" i="34" s="1"/>
  <c r="D6" i="34"/>
  <c r="W5" i="34"/>
  <c r="W6" i="34" s="1"/>
  <c r="W7" i="34" s="1"/>
  <c r="W8" i="34" s="1"/>
  <c r="W9" i="34" s="1"/>
  <c r="W10" i="34" s="1"/>
  <c r="W11" i="34" s="1"/>
  <c r="W12" i="34" s="1"/>
  <c r="W13" i="34" s="1"/>
  <c r="W14" i="34" s="1"/>
  <c r="W15" i="34" s="1"/>
  <c r="W16" i="34" s="1"/>
  <c r="W17" i="34" s="1"/>
  <c r="W18" i="34" s="1"/>
  <c r="W19" i="34" s="1"/>
  <c r="W20" i="34" s="1"/>
  <c r="W21" i="34" s="1"/>
  <c r="W22" i="34" s="1"/>
  <c r="W23" i="34" s="1"/>
  <c r="W24" i="34" s="1"/>
  <c r="W25" i="34" s="1"/>
  <c r="W26" i="34" s="1"/>
  <c r="W27" i="34" s="1"/>
  <c r="W28" i="34" s="1"/>
  <c r="W29" i="34" s="1"/>
  <c r="W30" i="34" s="1"/>
  <c r="W31" i="34" s="1"/>
  <c r="W32" i="34" s="1"/>
  <c r="W33" i="34" s="1"/>
  <c r="W34" i="34" s="1"/>
  <c r="W35" i="34" s="1"/>
  <c r="W36" i="34" s="1"/>
  <c r="W37" i="34" s="1"/>
  <c r="W38" i="34" s="1"/>
  <c r="W39" i="34" s="1"/>
  <c r="W40" i="34" s="1"/>
  <c r="W41" i="34" s="1"/>
  <c r="W42" i="34" s="1"/>
  <c r="W43" i="34" s="1"/>
  <c r="W44" i="34" s="1"/>
  <c r="W45" i="34" s="1"/>
  <c r="W46" i="34" s="1"/>
  <c r="W47" i="34" s="1"/>
  <c r="W48" i="34" s="1"/>
  <c r="W49" i="34" s="1"/>
  <c r="W50" i="34" s="1"/>
  <c r="W51" i="34" s="1"/>
  <c r="W52" i="34" s="1"/>
  <c r="W53" i="34" s="1"/>
  <c r="W54" i="34" s="1"/>
  <c r="W55" i="34" s="1"/>
  <c r="W56" i="34" s="1"/>
  <c r="W57" i="34" s="1"/>
  <c r="W58" i="34" s="1"/>
  <c r="W59" i="34" s="1"/>
  <c r="W60" i="34" s="1"/>
  <c r="W61" i="34" s="1"/>
  <c r="W62" i="34" s="1"/>
  <c r="W63" i="34" s="1"/>
  <c r="W64" i="34" s="1"/>
  <c r="W65" i="34" s="1"/>
  <c r="W66" i="34" s="1"/>
  <c r="W67" i="34" s="1"/>
  <c r="W68" i="34" s="1"/>
  <c r="W69" i="34" s="1"/>
  <c r="W70" i="34" s="1"/>
  <c r="W71" i="34" s="1"/>
  <c r="W72" i="34" s="1"/>
  <c r="W73" i="34" s="1"/>
  <c r="W74" i="34" s="1"/>
  <c r="W75" i="34" s="1"/>
  <c r="W76" i="34" s="1"/>
  <c r="W77" i="34" s="1"/>
  <c r="W78" i="34" s="1"/>
  <c r="W79" i="34" s="1"/>
  <c r="W80" i="34" s="1"/>
  <c r="W81" i="34" s="1"/>
  <c r="W82" i="34" s="1"/>
  <c r="W83" i="34" s="1"/>
  <c r="W84" i="34" s="1"/>
  <c r="W85" i="34" s="1"/>
  <c r="W86" i="34" s="1"/>
  <c r="W87" i="34" s="1"/>
  <c r="W88" i="34" s="1"/>
  <c r="W89" i="34" s="1"/>
  <c r="W90" i="34" s="1"/>
  <c r="W91" i="34" s="1"/>
  <c r="W92" i="34" s="1"/>
  <c r="W93" i="34" s="1"/>
  <c r="W94" i="34" s="1"/>
  <c r="W95" i="34" s="1"/>
  <c r="W96" i="34" s="1"/>
  <c r="W97" i="34" s="1"/>
  <c r="W98" i="34" s="1"/>
  <c r="W99" i="34" s="1"/>
  <c r="W100" i="34" s="1"/>
  <c r="W101" i="34" s="1"/>
  <c r="W102" i="34" s="1"/>
  <c r="W103" i="34" s="1"/>
  <c r="W104" i="34" s="1"/>
  <c r="W105" i="34" s="1"/>
  <c r="W106" i="34" s="1"/>
  <c r="W107" i="34" s="1"/>
  <c r="W108" i="34" s="1"/>
  <c r="W109" i="34" s="1"/>
  <c r="W110" i="34" s="1"/>
  <c r="W111" i="34" s="1"/>
  <c r="W112" i="34" s="1"/>
  <c r="W113" i="34" s="1"/>
  <c r="W114" i="34" s="1"/>
  <c r="W115" i="34" s="1"/>
  <c r="W116" i="34" s="1"/>
  <c r="W117" i="34" s="1"/>
  <c r="W118" i="34" s="1"/>
  <c r="W119" i="34" s="1"/>
  <c r="W120" i="34" s="1"/>
  <c r="W121" i="34" s="1"/>
  <c r="W122" i="34" s="1"/>
  <c r="W123" i="34" s="1"/>
  <c r="W124" i="34" s="1"/>
  <c r="W125" i="34" s="1"/>
  <c r="W126" i="34" s="1"/>
  <c r="W127" i="34" s="1"/>
  <c r="W128" i="34" s="1"/>
  <c r="W129" i="34" s="1"/>
  <c r="W130" i="34" s="1"/>
  <c r="W131" i="34" s="1"/>
  <c r="W132" i="34" s="1"/>
  <c r="W133" i="34" s="1"/>
  <c r="W134" i="34" s="1"/>
  <c r="W135" i="34" s="1"/>
  <c r="W136" i="34" s="1"/>
  <c r="W137" i="34" s="1"/>
  <c r="W138" i="34" s="1"/>
  <c r="W139" i="34" s="1"/>
  <c r="W140" i="34" s="1"/>
  <c r="W141" i="34" s="1"/>
  <c r="W142" i="34" s="1"/>
  <c r="W143" i="34" s="1"/>
  <c r="W144" i="34" s="1"/>
  <c r="W145" i="34" s="1"/>
  <c r="W146" i="34" s="1"/>
  <c r="W147" i="34" s="1"/>
  <c r="W148" i="34" s="1"/>
  <c r="W149" i="34" s="1"/>
  <c r="W150" i="34" s="1"/>
  <c r="W151" i="34" s="1"/>
  <c r="W152" i="34" s="1"/>
  <c r="W153" i="34" s="1"/>
  <c r="W154" i="34" s="1"/>
  <c r="W155" i="34" s="1"/>
  <c r="W156" i="34" s="1"/>
  <c r="W157" i="34" s="1"/>
  <c r="W158" i="34" s="1"/>
  <c r="W159" i="34" s="1"/>
  <c r="W160" i="34" s="1"/>
  <c r="W161" i="34" s="1"/>
  <c r="W162" i="34" s="1"/>
  <c r="W163" i="34" s="1"/>
  <c r="W164" i="34" s="1"/>
  <c r="W165" i="34" s="1"/>
  <c r="W166" i="34" s="1"/>
  <c r="W167" i="34" s="1"/>
  <c r="W168" i="34" s="1"/>
  <c r="W169" i="34" s="1"/>
  <c r="W170" i="34" s="1"/>
  <c r="W171" i="34" s="1"/>
  <c r="W172" i="34" s="1"/>
  <c r="W173" i="34" s="1"/>
  <c r="W174" i="34" s="1"/>
  <c r="W175" i="34" s="1"/>
  <c r="W176" i="34" s="1"/>
  <c r="W177" i="34" s="1"/>
  <c r="W178" i="34" s="1"/>
  <c r="W179" i="34" s="1"/>
  <c r="W180" i="34" s="1"/>
  <c r="W181" i="34" s="1"/>
  <c r="W182" i="34" s="1"/>
  <c r="W183" i="34" s="1"/>
  <c r="W184" i="34" s="1"/>
  <c r="W185" i="34" s="1"/>
  <c r="W186" i="34" s="1"/>
  <c r="W187" i="34" s="1"/>
  <c r="W188" i="34" s="1"/>
  <c r="W189" i="34" s="1"/>
  <c r="W190" i="34" s="1"/>
  <c r="W191" i="34" s="1"/>
  <c r="W192" i="34" s="1"/>
  <c r="W193" i="34" s="1"/>
  <c r="W194" i="34" s="1"/>
  <c r="W195" i="34" s="1"/>
  <c r="W196" i="34" s="1"/>
  <c r="W197" i="34" s="1"/>
  <c r="W198" i="34" s="1"/>
  <c r="W199" i="34" s="1"/>
  <c r="W200" i="34" s="1"/>
  <c r="W201" i="34" s="1"/>
  <c r="W202" i="34" s="1"/>
  <c r="W203" i="34" s="1"/>
  <c r="W204" i="34" s="1"/>
  <c r="W205" i="34" s="1"/>
  <c r="W206" i="34" s="1"/>
  <c r="W207" i="34" s="1"/>
  <c r="W208" i="34" s="1"/>
  <c r="W209" i="34" s="1"/>
  <c r="W210" i="34" s="1"/>
  <c r="W211" i="34" s="1"/>
  <c r="W212" i="34" s="1"/>
  <c r="W213" i="34" s="1"/>
  <c r="W214" i="34" s="1"/>
  <c r="W215" i="34" s="1"/>
  <c r="W216" i="34" s="1"/>
  <c r="W217" i="34" s="1"/>
  <c r="W218" i="34" s="1"/>
  <c r="W219" i="34" s="1"/>
  <c r="W220" i="34" s="1"/>
  <c r="W221" i="34" s="1"/>
  <c r="W222" i="34" s="1"/>
  <c r="W223" i="34" s="1"/>
  <c r="W224" i="34" s="1"/>
  <c r="W225" i="34" s="1"/>
  <c r="W226" i="34" s="1"/>
  <c r="W227" i="34" s="1"/>
  <c r="W228" i="34" s="1"/>
  <c r="W229" i="34" s="1"/>
  <c r="W230" i="34" s="1"/>
  <c r="W231" i="34" s="1"/>
  <c r="W232" i="34" s="1"/>
  <c r="W233" i="34" s="1"/>
  <c r="W234" i="34" s="1"/>
  <c r="W235" i="34" s="1"/>
  <c r="W236" i="34" s="1"/>
  <c r="W237" i="34" s="1"/>
  <c r="W238" i="34" s="1"/>
  <c r="W239" i="34" s="1"/>
  <c r="W240" i="34" s="1"/>
  <c r="W241" i="34" s="1"/>
  <c r="W242" i="34" s="1"/>
  <c r="W243" i="34" s="1"/>
  <c r="W244" i="34" s="1"/>
  <c r="W245" i="34" s="1"/>
  <c r="W246" i="34" s="1"/>
  <c r="W247" i="34" s="1"/>
  <c r="W248" i="34" s="1"/>
  <c r="W249" i="34" s="1"/>
  <c r="W250" i="34" s="1"/>
  <c r="W251" i="34" s="1"/>
  <c r="W252" i="34" s="1"/>
  <c r="W253" i="34" s="1"/>
  <c r="W254" i="34" s="1"/>
  <c r="W255" i="34" s="1"/>
  <c r="W256" i="34" s="1"/>
  <c r="W257" i="34" s="1"/>
  <c r="W258" i="34" s="1"/>
  <c r="W259" i="34" s="1"/>
  <c r="W260" i="34" s="1"/>
  <c r="W261" i="34" s="1"/>
  <c r="W262" i="34" s="1"/>
  <c r="W263" i="34" s="1"/>
  <c r="W264" i="34" s="1"/>
  <c r="W265" i="34" s="1"/>
  <c r="W266" i="34" s="1"/>
  <c r="W267" i="34" s="1"/>
  <c r="W268" i="34" s="1"/>
  <c r="W269" i="34" s="1"/>
  <c r="W270" i="34" s="1"/>
  <c r="W271" i="34" s="1"/>
  <c r="W272" i="34" s="1"/>
  <c r="W273" i="34" s="1"/>
  <c r="W274" i="34" s="1"/>
  <c r="W275" i="34" s="1"/>
  <c r="W276" i="34" s="1"/>
  <c r="W277" i="34" s="1"/>
  <c r="W278" i="34" s="1"/>
  <c r="W279" i="34" s="1"/>
  <c r="W280" i="34" s="1"/>
  <c r="W281" i="34" s="1"/>
  <c r="W282" i="34" s="1"/>
  <c r="W283" i="34" s="1"/>
  <c r="W284" i="34" s="1"/>
  <c r="W285" i="34" s="1"/>
  <c r="W286" i="34" s="1"/>
  <c r="W287" i="34" s="1"/>
  <c r="D5" i="34"/>
  <c r="W4" i="34"/>
  <c r="W3" i="34"/>
  <c r="B32" i="33"/>
  <c r="C30" i="33"/>
  <c r="C29" i="33"/>
  <c r="C28" i="33"/>
  <c r="C27" i="33"/>
  <c r="E25" i="33"/>
  <c r="C25" i="33"/>
  <c r="C24" i="33"/>
  <c r="E23" i="33"/>
  <c r="C23" i="33"/>
  <c r="F21" i="33"/>
  <c r="G20" i="33" s="1"/>
  <c r="E21" i="33"/>
  <c r="D21" i="33"/>
  <c r="C21" i="33"/>
  <c r="B17" i="33"/>
  <c r="C7" i="33"/>
  <c r="F6" i="33"/>
  <c r="E14" i="33" s="1"/>
  <c r="Q7" i="33" s="1" a="1"/>
  <c r="Q7" i="33" s="1"/>
  <c r="D6" i="33"/>
  <c r="D5" i="33"/>
  <c r="W3" i="33"/>
  <c r="W4" i="33" s="1"/>
  <c r="W5" i="33" s="1"/>
  <c r="W6" i="33" s="1"/>
  <c r="W7" i="33" s="1"/>
  <c r="W8" i="33" s="1"/>
  <c r="W9" i="33" s="1"/>
  <c r="W10" i="33" s="1"/>
  <c r="W11" i="33" s="1"/>
  <c r="W12" i="33" s="1"/>
  <c r="W13" i="33" s="1"/>
  <c r="W14" i="33" s="1"/>
  <c r="W15" i="33" s="1"/>
  <c r="W16" i="33" s="1"/>
  <c r="W17" i="33" s="1"/>
  <c r="W18" i="33" s="1"/>
  <c r="W19" i="33" s="1"/>
  <c r="W20" i="33" s="1"/>
  <c r="W21" i="33" s="1"/>
  <c r="W22" i="33" s="1"/>
  <c r="W23" i="33" s="1"/>
  <c r="W24" i="33" s="1"/>
  <c r="W25" i="33" s="1"/>
  <c r="W26" i="33" s="1"/>
  <c r="W27" i="33" s="1"/>
  <c r="W28" i="33" s="1"/>
  <c r="W29" i="33" s="1"/>
  <c r="W30" i="33" s="1"/>
  <c r="W31" i="33" s="1"/>
  <c r="W32" i="33" s="1"/>
  <c r="W33" i="33" s="1"/>
  <c r="W34" i="33" s="1"/>
  <c r="W35" i="33" s="1"/>
  <c r="W36" i="33" s="1"/>
  <c r="W37" i="33" s="1"/>
  <c r="W38" i="33" s="1"/>
  <c r="W39" i="33" s="1"/>
  <c r="W40" i="33" s="1"/>
  <c r="W41" i="33" s="1"/>
  <c r="W42" i="33" s="1"/>
  <c r="W43" i="33" s="1"/>
  <c r="W44" i="33" s="1"/>
  <c r="W45" i="33" s="1"/>
  <c r="W46" i="33" s="1"/>
  <c r="W47" i="33" s="1"/>
  <c r="W48" i="33" s="1"/>
  <c r="W49" i="33" s="1"/>
  <c r="W50" i="33" s="1"/>
  <c r="W51" i="33" s="1"/>
  <c r="W52" i="33" s="1"/>
  <c r="W53" i="33" s="1"/>
  <c r="W54" i="33" s="1"/>
  <c r="W55" i="33" s="1"/>
  <c r="W56" i="33" s="1"/>
  <c r="W57" i="33" s="1"/>
  <c r="W58" i="33" s="1"/>
  <c r="W59" i="33" s="1"/>
  <c r="W60" i="33" s="1"/>
  <c r="W61" i="33" s="1"/>
  <c r="W62" i="33" s="1"/>
  <c r="W63" i="33" s="1"/>
  <c r="W64" i="33" s="1"/>
  <c r="W65" i="33" s="1"/>
  <c r="W66" i="33" s="1"/>
  <c r="W67" i="33" s="1"/>
  <c r="W68" i="33" s="1"/>
  <c r="W69" i="33" s="1"/>
  <c r="W70" i="33" s="1"/>
  <c r="W71" i="33" s="1"/>
  <c r="W72" i="33" s="1"/>
  <c r="W73" i="33" s="1"/>
  <c r="W74" i="33" s="1"/>
  <c r="W75" i="33" s="1"/>
  <c r="W76" i="33" s="1"/>
  <c r="W77" i="33" s="1"/>
  <c r="W78" i="33" s="1"/>
  <c r="W79" i="33" s="1"/>
  <c r="W80" i="33" s="1"/>
  <c r="W81" i="33" s="1"/>
  <c r="W82" i="33" s="1"/>
  <c r="W83" i="33" s="1"/>
  <c r="W84" i="33" s="1"/>
  <c r="W85" i="33" s="1"/>
  <c r="W86" i="33" s="1"/>
  <c r="W87" i="33" s="1"/>
  <c r="W88" i="33" s="1"/>
  <c r="W89" i="33" s="1"/>
  <c r="W90" i="33" s="1"/>
  <c r="W91" i="33" s="1"/>
  <c r="W92" i="33" s="1"/>
  <c r="W93" i="33" s="1"/>
  <c r="W94" i="33" s="1"/>
  <c r="W95" i="33" s="1"/>
  <c r="W96" i="33" s="1"/>
  <c r="W97" i="33" s="1"/>
  <c r="W98" i="33" s="1"/>
  <c r="W99" i="33" s="1"/>
  <c r="W100" i="33" s="1"/>
  <c r="W101" i="33" s="1"/>
  <c r="W102" i="33" s="1"/>
  <c r="W103" i="33" s="1"/>
  <c r="W104" i="33" s="1"/>
  <c r="W105" i="33" s="1"/>
  <c r="W106" i="33" s="1"/>
  <c r="W107" i="33" s="1"/>
  <c r="W108" i="33" s="1"/>
  <c r="W109" i="33" s="1"/>
  <c r="W110" i="33" s="1"/>
  <c r="W111" i="33" s="1"/>
  <c r="W112" i="33" s="1"/>
  <c r="W113" i="33" s="1"/>
  <c r="W114" i="33" s="1"/>
  <c r="W115" i="33" s="1"/>
  <c r="W116" i="33" s="1"/>
  <c r="W117" i="33" s="1"/>
  <c r="W118" i="33" s="1"/>
  <c r="W119" i="33" s="1"/>
  <c r="W120" i="33" s="1"/>
  <c r="W121" i="33" s="1"/>
  <c r="W122" i="33" s="1"/>
  <c r="W123" i="33" s="1"/>
  <c r="W124" i="33" s="1"/>
  <c r="W125" i="33" s="1"/>
  <c r="W126" i="33" s="1"/>
  <c r="W127" i="33" s="1"/>
  <c r="W128" i="33" s="1"/>
  <c r="W129" i="33" s="1"/>
  <c r="W130" i="33" s="1"/>
  <c r="W131" i="33" s="1"/>
  <c r="W132" i="33" s="1"/>
  <c r="W133" i="33" s="1"/>
  <c r="W134" i="33" s="1"/>
  <c r="W135" i="33" s="1"/>
  <c r="W136" i="33" s="1"/>
  <c r="W137" i="33" s="1"/>
  <c r="W138" i="33" s="1"/>
  <c r="W139" i="33" s="1"/>
  <c r="W140" i="33" s="1"/>
  <c r="W141" i="33" s="1"/>
  <c r="W142" i="33" s="1"/>
  <c r="W143" i="33" s="1"/>
  <c r="W144" i="33" s="1"/>
  <c r="W145" i="33" s="1"/>
  <c r="W146" i="33" s="1"/>
  <c r="W147" i="33" s="1"/>
  <c r="W148" i="33" s="1"/>
  <c r="W149" i="33" s="1"/>
  <c r="W150" i="33" s="1"/>
  <c r="W151" i="33" s="1"/>
  <c r="W152" i="33" s="1"/>
  <c r="W153" i="33" s="1"/>
  <c r="W154" i="33" s="1"/>
  <c r="W155" i="33" s="1"/>
  <c r="W156" i="33" s="1"/>
  <c r="W157" i="33" s="1"/>
  <c r="W158" i="33" s="1"/>
  <c r="W159" i="33" s="1"/>
  <c r="W160" i="33" s="1"/>
  <c r="W161" i="33" s="1"/>
  <c r="W162" i="33" s="1"/>
  <c r="W163" i="33" s="1"/>
  <c r="W164" i="33" s="1"/>
  <c r="W165" i="33" s="1"/>
  <c r="W166" i="33" s="1"/>
  <c r="W167" i="33" s="1"/>
  <c r="W168" i="33" s="1"/>
  <c r="W169" i="33" s="1"/>
  <c r="W170" i="33" s="1"/>
  <c r="W171" i="33" s="1"/>
  <c r="W172" i="33" s="1"/>
  <c r="W173" i="33" s="1"/>
  <c r="W174" i="33" s="1"/>
  <c r="W175" i="33" s="1"/>
  <c r="W176" i="33" s="1"/>
  <c r="W177" i="33" s="1"/>
  <c r="W178" i="33" s="1"/>
  <c r="W179" i="33" s="1"/>
  <c r="W180" i="33" s="1"/>
  <c r="W181" i="33" s="1"/>
  <c r="W182" i="33" s="1"/>
  <c r="W183" i="33" s="1"/>
  <c r="W184" i="33" s="1"/>
  <c r="W185" i="33" s="1"/>
  <c r="W186" i="33" s="1"/>
  <c r="W187" i="33" s="1"/>
  <c r="W188" i="33" s="1"/>
  <c r="W189" i="33" s="1"/>
  <c r="W190" i="33" s="1"/>
  <c r="W191" i="33" s="1"/>
  <c r="W192" i="33" s="1"/>
  <c r="W193" i="33" s="1"/>
  <c r="W194" i="33" s="1"/>
  <c r="W195" i="33" s="1"/>
  <c r="W196" i="33" s="1"/>
  <c r="W197" i="33" s="1"/>
  <c r="W198" i="33" s="1"/>
  <c r="W199" i="33" s="1"/>
  <c r="W200" i="33" s="1"/>
  <c r="W201" i="33" s="1"/>
  <c r="W202" i="33" s="1"/>
  <c r="W203" i="33" s="1"/>
  <c r="W204" i="33" s="1"/>
  <c r="W205" i="33" s="1"/>
  <c r="W206" i="33" s="1"/>
  <c r="W207" i="33" s="1"/>
  <c r="W208" i="33" s="1"/>
  <c r="W209" i="33" s="1"/>
  <c r="W210" i="33" s="1"/>
  <c r="W211" i="33" s="1"/>
  <c r="W212" i="33" s="1"/>
  <c r="W213" i="33" s="1"/>
  <c r="W214" i="33" s="1"/>
  <c r="W215" i="33" s="1"/>
  <c r="W216" i="33" s="1"/>
  <c r="W217" i="33" s="1"/>
  <c r="W218" i="33" s="1"/>
  <c r="W219" i="33" s="1"/>
  <c r="W220" i="33" s="1"/>
  <c r="W221" i="33" s="1"/>
  <c r="W222" i="33" s="1"/>
  <c r="W223" i="33" s="1"/>
  <c r="W224" i="33" s="1"/>
  <c r="W225" i="33" s="1"/>
  <c r="W226" i="33" s="1"/>
  <c r="W227" i="33" s="1"/>
  <c r="W228" i="33" s="1"/>
  <c r="W229" i="33" s="1"/>
  <c r="W230" i="33" s="1"/>
  <c r="W231" i="33" s="1"/>
  <c r="W232" i="33" s="1"/>
  <c r="W233" i="33" s="1"/>
  <c r="W234" i="33" s="1"/>
  <c r="W235" i="33" s="1"/>
  <c r="W236" i="33" s="1"/>
  <c r="W237" i="33" s="1"/>
  <c r="W238" i="33" s="1"/>
  <c r="W239" i="33" s="1"/>
  <c r="W240" i="33" s="1"/>
  <c r="W241" i="33" s="1"/>
  <c r="W242" i="33" s="1"/>
  <c r="W243" i="33" s="1"/>
  <c r="W244" i="33" s="1"/>
  <c r="W245" i="33" s="1"/>
  <c r="W246" i="33" s="1"/>
  <c r="W247" i="33" s="1"/>
  <c r="W248" i="33" s="1"/>
  <c r="W249" i="33" s="1"/>
  <c r="W250" i="33" s="1"/>
  <c r="W251" i="33" s="1"/>
  <c r="W252" i="33" s="1"/>
  <c r="W253" i="33" s="1"/>
  <c r="W254" i="33" s="1"/>
  <c r="W255" i="33" s="1"/>
  <c r="W256" i="33" s="1"/>
  <c r="W257" i="33" s="1"/>
  <c r="W258" i="33" s="1"/>
  <c r="W259" i="33" s="1"/>
  <c r="W260" i="33" s="1"/>
  <c r="W261" i="33" s="1"/>
  <c r="W262" i="33" s="1"/>
  <c r="W263" i="33" s="1"/>
  <c r="W264" i="33" s="1"/>
  <c r="W265" i="33" s="1"/>
  <c r="W266" i="33" s="1"/>
  <c r="W267" i="33" s="1"/>
  <c r="W268" i="33" s="1"/>
  <c r="W269" i="33" s="1"/>
  <c r="W270" i="33" s="1"/>
  <c r="W271" i="33" s="1"/>
  <c r="W272" i="33" s="1"/>
  <c r="W273" i="33" s="1"/>
  <c r="W274" i="33" s="1"/>
  <c r="W275" i="33" s="1"/>
  <c r="W276" i="33" s="1"/>
  <c r="W277" i="33" s="1"/>
  <c r="W278" i="33" s="1"/>
  <c r="W279" i="33" s="1"/>
  <c r="W280" i="33" s="1"/>
  <c r="W281" i="33" s="1"/>
  <c r="W282" i="33" s="1"/>
  <c r="W283" i="33" s="1"/>
  <c r="W284" i="33" s="1"/>
  <c r="W285" i="33" s="1"/>
  <c r="W286" i="33" s="1"/>
  <c r="W287" i="33" s="1"/>
  <c r="B32" i="32"/>
  <c r="C30" i="32"/>
  <c r="C29" i="32"/>
  <c r="C28" i="32"/>
  <c r="C27" i="32"/>
  <c r="E25" i="32"/>
  <c r="C25" i="32"/>
  <c r="C24" i="32"/>
  <c r="E23" i="32"/>
  <c r="C23" i="32"/>
  <c r="F21" i="32"/>
  <c r="G20" i="32" s="1"/>
  <c r="E21" i="32"/>
  <c r="D21" i="32"/>
  <c r="C21" i="32"/>
  <c r="B17" i="32"/>
  <c r="C7" i="32"/>
  <c r="F6" i="32"/>
  <c r="E14" i="32" s="1"/>
  <c r="D6" i="32"/>
  <c r="D5" i="32"/>
  <c r="W3" i="32"/>
  <c r="W4" i="32" s="1"/>
  <c r="W5" i="32" s="1"/>
  <c r="W6" i="32" s="1"/>
  <c r="W7" i="32" s="1"/>
  <c r="W8" i="32" s="1"/>
  <c r="W9" i="32" s="1"/>
  <c r="W10" i="32" s="1"/>
  <c r="W11" i="32" s="1"/>
  <c r="W12" i="32" s="1"/>
  <c r="W13" i="32" s="1"/>
  <c r="W14" i="32" s="1"/>
  <c r="W15" i="32" s="1"/>
  <c r="W16" i="32" s="1"/>
  <c r="W17" i="32" s="1"/>
  <c r="W18" i="32" s="1"/>
  <c r="W19" i="32" s="1"/>
  <c r="W20" i="32" s="1"/>
  <c r="W21" i="32" s="1"/>
  <c r="W22" i="32" s="1"/>
  <c r="W23" i="32" s="1"/>
  <c r="W24" i="32" s="1"/>
  <c r="W25" i="32" s="1"/>
  <c r="W26" i="32" s="1"/>
  <c r="W27" i="32" s="1"/>
  <c r="W28" i="32" s="1"/>
  <c r="W29" i="32" s="1"/>
  <c r="W30" i="32" s="1"/>
  <c r="W31" i="32" s="1"/>
  <c r="W32" i="32" s="1"/>
  <c r="W33" i="32" s="1"/>
  <c r="W34" i="32" s="1"/>
  <c r="W35" i="32" s="1"/>
  <c r="W36" i="32" s="1"/>
  <c r="W37" i="32" s="1"/>
  <c r="W38" i="32" s="1"/>
  <c r="W39" i="32" s="1"/>
  <c r="W40" i="32" s="1"/>
  <c r="W41" i="32" s="1"/>
  <c r="W42" i="32" s="1"/>
  <c r="W43" i="32" s="1"/>
  <c r="W44" i="32" s="1"/>
  <c r="W45" i="32" s="1"/>
  <c r="W46" i="32" s="1"/>
  <c r="W47" i="32" s="1"/>
  <c r="W48" i="32" s="1"/>
  <c r="W49" i="32" s="1"/>
  <c r="W50" i="32" s="1"/>
  <c r="W51" i="32" s="1"/>
  <c r="W52" i="32" s="1"/>
  <c r="W53" i="32" s="1"/>
  <c r="W54" i="32" s="1"/>
  <c r="W55" i="32" s="1"/>
  <c r="W56" i="32" s="1"/>
  <c r="W57" i="32" s="1"/>
  <c r="W58" i="32" s="1"/>
  <c r="W59" i="32" s="1"/>
  <c r="W60" i="32" s="1"/>
  <c r="W61" i="32" s="1"/>
  <c r="W62" i="32" s="1"/>
  <c r="W63" i="32" s="1"/>
  <c r="W64" i="32" s="1"/>
  <c r="W65" i="32" s="1"/>
  <c r="W66" i="32" s="1"/>
  <c r="W67" i="32" s="1"/>
  <c r="W68" i="32" s="1"/>
  <c r="W69" i="32" s="1"/>
  <c r="W70" i="32" s="1"/>
  <c r="W71" i="32" s="1"/>
  <c r="W72" i="32" s="1"/>
  <c r="W73" i="32" s="1"/>
  <c r="W74" i="32" s="1"/>
  <c r="W75" i="32" s="1"/>
  <c r="W76" i="32" s="1"/>
  <c r="W77" i="32" s="1"/>
  <c r="W78" i="32" s="1"/>
  <c r="W79" i="32" s="1"/>
  <c r="W80" i="32" s="1"/>
  <c r="W81" i="32" s="1"/>
  <c r="W82" i="32" s="1"/>
  <c r="W83" i="32" s="1"/>
  <c r="W84" i="32" s="1"/>
  <c r="W85" i="32" s="1"/>
  <c r="W86" i="32" s="1"/>
  <c r="W87" i="32" s="1"/>
  <c r="W88" i="32" s="1"/>
  <c r="W89" i="32" s="1"/>
  <c r="W90" i="32" s="1"/>
  <c r="W91" i="32" s="1"/>
  <c r="W92" i="32" s="1"/>
  <c r="W93" i="32" s="1"/>
  <c r="W94" i="32" s="1"/>
  <c r="W95" i="32" s="1"/>
  <c r="W96" i="32" s="1"/>
  <c r="W97" i="32" s="1"/>
  <c r="W98" i="32" s="1"/>
  <c r="W99" i="32" s="1"/>
  <c r="W100" i="32" s="1"/>
  <c r="W101" i="32" s="1"/>
  <c r="W102" i="32" s="1"/>
  <c r="W103" i="32" s="1"/>
  <c r="W104" i="32" s="1"/>
  <c r="W105" i="32" s="1"/>
  <c r="W106" i="32" s="1"/>
  <c r="W107" i="32" s="1"/>
  <c r="W108" i="32" s="1"/>
  <c r="W109" i="32" s="1"/>
  <c r="W110" i="32" s="1"/>
  <c r="W111" i="32" s="1"/>
  <c r="W112" i="32" s="1"/>
  <c r="W113" i="32" s="1"/>
  <c r="W114" i="32" s="1"/>
  <c r="W115" i="32" s="1"/>
  <c r="W116" i="32" s="1"/>
  <c r="W117" i="32" s="1"/>
  <c r="W118" i="32" s="1"/>
  <c r="W119" i="32" s="1"/>
  <c r="W120" i="32" s="1"/>
  <c r="W121" i="32" s="1"/>
  <c r="W122" i="32" s="1"/>
  <c r="W123" i="32" s="1"/>
  <c r="W124" i="32" s="1"/>
  <c r="W125" i="32" s="1"/>
  <c r="W126" i="32" s="1"/>
  <c r="W127" i="32" s="1"/>
  <c r="W128" i="32" s="1"/>
  <c r="W129" i="32" s="1"/>
  <c r="W130" i="32" s="1"/>
  <c r="W131" i="32" s="1"/>
  <c r="W132" i="32" s="1"/>
  <c r="W133" i="32" s="1"/>
  <c r="W134" i="32" s="1"/>
  <c r="W135" i="32" s="1"/>
  <c r="W136" i="32" s="1"/>
  <c r="W137" i="32" s="1"/>
  <c r="W138" i="32" s="1"/>
  <c r="W139" i="32" s="1"/>
  <c r="W140" i="32" s="1"/>
  <c r="W141" i="32" s="1"/>
  <c r="W142" i="32" s="1"/>
  <c r="W143" i="32" s="1"/>
  <c r="W144" i="32" s="1"/>
  <c r="W145" i="32" s="1"/>
  <c r="W146" i="32" s="1"/>
  <c r="W147" i="32" s="1"/>
  <c r="W148" i="32" s="1"/>
  <c r="W149" i="32" s="1"/>
  <c r="W150" i="32" s="1"/>
  <c r="W151" i="32" s="1"/>
  <c r="W152" i="32" s="1"/>
  <c r="W153" i="32" s="1"/>
  <c r="W154" i="32" s="1"/>
  <c r="W155" i="32" s="1"/>
  <c r="W156" i="32" s="1"/>
  <c r="W157" i="32" s="1"/>
  <c r="W158" i="32" s="1"/>
  <c r="W159" i="32" s="1"/>
  <c r="W160" i="32" s="1"/>
  <c r="W161" i="32" s="1"/>
  <c r="W162" i="32" s="1"/>
  <c r="W163" i="32" s="1"/>
  <c r="W164" i="32" s="1"/>
  <c r="W165" i="32" s="1"/>
  <c r="W166" i="32" s="1"/>
  <c r="W167" i="32" s="1"/>
  <c r="W168" i="32" s="1"/>
  <c r="W169" i="32" s="1"/>
  <c r="W170" i="32" s="1"/>
  <c r="W171" i="32" s="1"/>
  <c r="W172" i="32" s="1"/>
  <c r="W173" i="32" s="1"/>
  <c r="W174" i="32" s="1"/>
  <c r="W175" i="32" s="1"/>
  <c r="W176" i="32" s="1"/>
  <c r="W177" i="32" s="1"/>
  <c r="W178" i="32" s="1"/>
  <c r="W179" i="32" s="1"/>
  <c r="W180" i="32" s="1"/>
  <c r="W181" i="32" s="1"/>
  <c r="W182" i="32" s="1"/>
  <c r="W183" i="32" s="1"/>
  <c r="W184" i="32" s="1"/>
  <c r="W185" i="32" s="1"/>
  <c r="W186" i="32" s="1"/>
  <c r="W187" i="32" s="1"/>
  <c r="W188" i="32" s="1"/>
  <c r="W189" i="32" s="1"/>
  <c r="W190" i="32" s="1"/>
  <c r="W191" i="32" s="1"/>
  <c r="W192" i="32" s="1"/>
  <c r="W193" i="32" s="1"/>
  <c r="W194" i="32" s="1"/>
  <c r="W195" i="32" s="1"/>
  <c r="W196" i="32" s="1"/>
  <c r="W197" i="32" s="1"/>
  <c r="W198" i="32" s="1"/>
  <c r="W199" i="32" s="1"/>
  <c r="W200" i="32" s="1"/>
  <c r="W201" i="32" s="1"/>
  <c r="W202" i="32" s="1"/>
  <c r="W203" i="32" s="1"/>
  <c r="W204" i="32" s="1"/>
  <c r="W205" i="32" s="1"/>
  <c r="W206" i="32" s="1"/>
  <c r="W207" i="32" s="1"/>
  <c r="W208" i="32" s="1"/>
  <c r="W209" i="32" s="1"/>
  <c r="W210" i="32" s="1"/>
  <c r="W211" i="32" s="1"/>
  <c r="W212" i="32" s="1"/>
  <c r="W213" i="32" s="1"/>
  <c r="W214" i="32" s="1"/>
  <c r="W215" i="32" s="1"/>
  <c r="W216" i="32" s="1"/>
  <c r="W217" i="32" s="1"/>
  <c r="W218" i="32" s="1"/>
  <c r="W219" i="32" s="1"/>
  <c r="W220" i="32" s="1"/>
  <c r="W221" i="32" s="1"/>
  <c r="W222" i="32" s="1"/>
  <c r="W223" i="32" s="1"/>
  <c r="W224" i="32" s="1"/>
  <c r="W225" i="32" s="1"/>
  <c r="W226" i="32" s="1"/>
  <c r="W227" i="32" s="1"/>
  <c r="W228" i="32" s="1"/>
  <c r="W229" i="32" s="1"/>
  <c r="W230" i="32" s="1"/>
  <c r="W231" i="32" s="1"/>
  <c r="W232" i="32" s="1"/>
  <c r="W233" i="32" s="1"/>
  <c r="W234" i="32" s="1"/>
  <c r="W235" i="32" s="1"/>
  <c r="W236" i="32" s="1"/>
  <c r="W237" i="32" s="1"/>
  <c r="W238" i="32" s="1"/>
  <c r="W239" i="32" s="1"/>
  <c r="W240" i="32" s="1"/>
  <c r="W241" i="32" s="1"/>
  <c r="W242" i="32" s="1"/>
  <c r="W243" i="32" s="1"/>
  <c r="W244" i="32" s="1"/>
  <c r="W245" i="32" s="1"/>
  <c r="W246" i="32" s="1"/>
  <c r="W247" i="32" s="1"/>
  <c r="W248" i="32" s="1"/>
  <c r="W249" i="32" s="1"/>
  <c r="W250" i="32" s="1"/>
  <c r="W251" i="32" s="1"/>
  <c r="W252" i="32" s="1"/>
  <c r="W253" i="32" s="1"/>
  <c r="W254" i="32" s="1"/>
  <c r="W255" i="32" s="1"/>
  <c r="W256" i="32" s="1"/>
  <c r="W257" i="32" s="1"/>
  <c r="W258" i="32" s="1"/>
  <c r="W259" i="32" s="1"/>
  <c r="W260" i="32" s="1"/>
  <c r="W261" i="32" s="1"/>
  <c r="W262" i="32" s="1"/>
  <c r="W263" i="32" s="1"/>
  <c r="W264" i="32" s="1"/>
  <c r="W265" i="32" s="1"/>
  <c r="W266" i="32" s="1"/>
  <c r="W267" i="32" s="1"/>
  <c r="W268" i="32" s="1"/>
  <c r="W269" i="32" s="1"/>
  <c r="W270" i="32" s="1"/>
  <c r="W271" i="32" s="1"/>
  <c r="W272" i="32" s="1"/>
  <c r="W273" i="32" s="1"/>
  <c r="W274" i="32" s="1"/>
  <c r="W275" i="32" s="1"/>
  <c r="W276" i="32" s="1"/>
  <c r="W277" i="32" s="1"/>
  <c r="W278" i="32" s="1"/>
  <c r="W279" i="32" s="1"/>
  <c r="W280" i="32" s="1"/>
  <c r="W281" i="32" s="1"/>
  <c r="W282" i="32" s="1"/>
  <c r="W283" i="32" s="1"/>
  <c r="W284" i="32" s="1"/>
  <c r="W285" i="32" s="1"/>
  <c r="W286" i="32" s="1"/>
  <c r="W287" i="32" s="1"/>
  <c r="B32" i="31"/>
  <c r="C30" i="31"/>
  <c r="C29" i="31"/>
  <c r="C28" i="31"/>
  <c r="C27" i="31"/>
  <c r="E25" i="31"/>
  <c r="C25" i="31"/>
  <c r="C24" i="31"/>
  <c r="E23" i="31"/>
  <c r="C23" i="31"/>
  <c r="F21" i="31"/>
  <c r="G20" i="31" s="1"/>
  <c r="E21" i="31"/>
  <c r="D21" i="31"/>
  <c r="C21" i="31"/>
  <c r="B17" i="31"/>
  <c r="Q9" i="31" a="1"/>
  <c r="Q9" i="31" s="1"/>
  <c r="C7" i="31"/>
  <c r="F6" i="31"/>
  <c r="E14" i="31" s="1"/>
  <c r="F17" i="31" s="1"/>
  <c r="D6" i="31"/>
  <c r="W5" i="31"/>
  <c r="W6" i="31" s="1"/>
  <c r="W7" i="31" s="1"/>
  <c r="W8" i="31" s="1"/>
  <c r="W9" i="31" s="1"/>
  <c r="W10" i="31" s="1"/>
  <c r="W11" i="31" s="1"/>
  <c r="W12" i="31" s="1"/>
  <c r="W13" i="31" s="1"/>
  <c r="W14" i="31" s="1"/>
  <c r="W15" i="31" s="1"/>
  <c r="W16" i="31" s="1"/>
  <c r="W17" i="31" s="1"/>
  <c r="W18" i="31" s="1"/>
  <c r="W19" i="31" s="1"/>
  <c r="W20" i="31" s="1"/>
  <c r="W21" i="31" s="1"/>
  <c r="W22" i="31" s="1"/>
  <c r="W23" i="31" s="1"/>
  <c r="W24" i="31" s="1"/>
  <c r="W25" i="31" s="1"/>
  <c r="W26" i="31" s="1"/>
  <c r="W27" i="31" s="1"/>
  <c r="W28" i="31" s="1"/>
  <c r="W29" i="31" s="1"/>
  <c r="W30" i="31" s="1"/>
  <c r="W31" i="31" s="1"/>
  <c r="W32" i="31" s="1"/>
  <c r="W33" i="31" s="1"/>
  <c r="W34" i="31" s="1"/>
  <c r="W35" i="31" s="1"/>
  <c r="W36" i="31" s="1"/>
  <c r="W37" i="31" s="1"/>
  <c r="W38" i="31" s="1"/>
  <c r="W39" i="31" s="1"/>
  <c r="W40" i="31" s="1"/>
  <c r="W41" i="31" s="1"/>
  <c r="W42" i="31" s="1"/>
  <c r="W43" i="31" s="1"/>
  <c r="W44" i="31" s="1"/>
  <c r="W45" i="31" s="1"/>
  <c r="W46" i="31" s="1"/>
  <c r="W47" i="31" s="1"/>
  <c r="W48" i="31" s="1"/>
  <c r="W49" i="31" s="1"/>
  <c r="W50" i="31" s="1"/>
  <c r="W51" i="31" s="1"/>
  <c r="W52" i="31" s="1"/>
  <c r="W53" i="31" s="1"/>
  <c r="W54" i="31" s="1"/>
  <c r="W55" i="31" s="1"/>
  <c r="W56" i="31" s="1"/>
  <c r="W57" i="31" s="1"/>
  <c r="W58" i="31" s="1"/>
  <c r="W59" i="31" s="1"/>
  <c r="W60" i="31" s="1"/>
  <c r="W61" i="31" s="1"/>
  <c r="W62" i="31" s="1"/>
  <c r="W63" i="31" s="1"/>
  <c r="W64" i="31" s="1"/>
  <c r="W65" i="31" s="1"/>
  <c r="W66" i="31" s="1"/>
  <c r="W67" i="31" s="1"/>
  <c r="W68" i="31" s="1"/>
  <c r="W69" i="31" s="1"/>
  <c r="W70" i="31" s="1"/>
  <c r="W71" i="31" s="1"/>
  <c r="W72" i="31" s="1"/>
  <c r="W73" i="31" s="1"/>
  <c r="W74" i="31" s="1"/>
  <c r="W75" i="31" s="1"/>
  <c r="W76" i="31" s="1"/>
  <c r="W77" i="31" s="1"/>
  <c r="W78" i="31" s="1"/>
  <c r="W79" i="31" s="1"/>
  <c r="W80" i="31" s="1"/>
  <c r="W81" i="31" s="1"/>
  <c r="W82" i="31" s="1"/>
  <c r="W83" i="31" s="1"/>
  <c r="W84" i="31" s="1"/>
  <c r="W85" i="31" s="1"/>
  <c r="W86" i="31" s="1"/>
  <c r="W87" i="31" s="1"/>
  <c r="W88" i="31" s="1"/>
  <c r="W89" i="31" s="1"/>
  <c r="W90" i="31" s="1"/>
  <c r="W91" i="31" s="1"/>
  <c r="W92" i="31" s="1"/>
  <c r="W93" i="31" s="1"/>
  <c r="W94" i="31" s="1"/>
  <c r="W95" i="31" s="1"/>
  <c r="W96" i="31" s="1"/>
  <c r="W97" i="31" s="1"/>
  <c r="W98" i="31" s="1"/>
  <c r="W99" i="31" s="1"/>
  <c r="W100" i="31" s="1"/>
  <c r="W101" i="31" s="1"/>
  <c r="W102" i="31" s="1"/>
  <c r="W103" i="31" s="1"/>
  <c r="W104" i="31" s="1"/>
  <c r="W105" i="31" s="1"/>
  <c r="W106" i="31" s="1"/>
  <c r="W107" i="31" s="1"/>
  <c r="W108" i="31" s="1"/>
  <c r="W109" i="31" s="1"/>
  <c r="W110" i="31" s="1"/>
  <c r="W111" i="31" s="1"/>
  <c r="W112" i="31" s="1"/>
  <c r="W113" i="31" s="1"/>
  <c r="W114" i="31" s="1"/>
  <c r="W115" i="31" s="1"/>
  <c r="W116" i="31" s="1"/>
  <c r="W117" i="31" s="1"/>
  <c r="W118" i="31" s="1"/>
  <c r="W119" i="31" s="1"/>
  <c r="W120" i="31" s="1"/>
  <c r="W121" i="31" s="1"/>
  <c r="W122" i="31" s="1"/>
  <c r="W123" i="31" s="1"/>
  <c r="W124" i="31" s="1"/>
  <c r="W125" i="31" s="1"/>
  <c r="W126" i="31" s="1"/>
  <c r="W127" i="31" s="1"/>
  <c r="W128" i="31" s="1"/>
  <c r="W129" i="31" s="1"/>
  <c r="W130" i="31" s="1"/>
  <c r="W131" i="31" s="1"/>
  <c r="W132" i="31" s="1"/>
  <c r="W133" i="31" s="1"/>
  <c r="W134" i="31" s="1"/>
  <c r="W135" i="31" s="1"/>
  <c r="W136" i="31" s="1"/>
  <c r="W137" i="31" s="1"/>
  <c r="W138" i="31" s="1"/>
  <c r="W139" i="31" s="1"/>
  <c r="W140" i="31" s="1"/>
  <c r="W141" i="31" s="1"/>
  <c r="W142" i="31" s="1"/>
  <c r="W143" i="31" s="1"/>
  <c r="W144" i="31" s="1"/>
  <c r="W145" i="31" s="1"/>
  <c r="W146" i="31" s="1"/>
  <c r="W147" i="31" s="1"/>
  <c r="W148" i="31" s="1"/>
  <c r="W149" i="31" s="1"/>
  <c r="W150" i="31" s="1"/>
  <c r="W151" i="31" s="1"/>
  <c r="W152" i="31" s="1"/>
  <c r="W153" i="31" s="1"/>
  <c r="W154" i="31" s="1"/>
  <c r="W155" i="31" s="1"/>
  <c r="W156" i="31" s="1"/>
  <c r="W157" i="31" s="1"/>
  <c r="W158" i="31" s="1"/>
  <c r="W159" i="31" s="1"/>
  <c r="W160" i="31" s="1"/>
  <c r="W161" i="31" s="1"/>
  <c r="W162" i="31" s="1"/>
  <c r="W163" i="31" s="1"/>
  <c r="W164" i="31" s="1"/>
  <c r="W165" i="31" s="1"/>
  <c r="W166" i="31" s="1"/>
  <c r="W167" i="31" s="1"/>
  <c r="W168" i="31" s="1"/>
  <c r="W169" i="31" s="1"/>
  <c r="W170" i="31" s="1"/>
  <c r="W171" i="31" s="1"/>
  <c r="W172" i="31" s="1"/>
  <c r="W173" i="31" s="1"/>
  <c r="W174" i="31" s="1"/>
  <c r="W175" i="31" s="1"/>
  <c r="W176" i="31" s="1"/>
  <c r="W177" i="31" s="1"/>
  <c r="W178" i="31" s="1"/>
  <c r="W179" i="31" s="1"/>
  <c r="W180" i="31" s="1"/>
  <c r="W181" i="31" s="1"/>
  <c r="W182" i="31" s="1"/>
  <c r="W183" i="31" s="1"/>
  <c r="W184" i="31" s="1"/>
  <c r="W185" i="31" s="1"/>
  <c r="W186" i="31" s="1"/>
  <c r="W187" i="31" s="1"/>
  <c r="W188" i="31" s="1"/>
  <c r="W189" i="31" s="1"/>
  <c r="W190" i="31" s="1"/>
  <c r="W191" i="31" s="1"/>
  <c r="W192" i="31" s="1"/>
  <c r="W193" i="31" s="1"/>
  <c r="W194" i="31" s="1"/>
  <c r="W195" i="31" s="1"/>
  <c r="W196" i="31" s="1"/>
  <c r="W197" i="31" s="1"/>
  <c r="W198" i="31" s="1"/>
  <c r="W199" i="31" s="1"/>
  <c r="W200" i="31" s="1"/>
  <c r="W201" i="31" s="1"/>
  <c r="W202" i="31" s="1"/>
  <c r="W203" i="31" s="1"/>
  <c r="W204" i="31" s="1"/>
  <c r="W205" i="31" s="1"/>
  <c r="W206" i="31" s="1"/>
  <c r="W207" i="31" s="1"/>
  <c r="W208" i="31" s="1"/>
  <c r="W209" i="31" s="1"/>
  <c r="W210" i="31" s="1"/>
  <c r="W211" i="31" s="1"/>
  <c r="W212" i="31" s="1"/>
  <c r="W213" i="31" s="1"/>
  <c r="W214" i="31" s="1"/>
  <c r="W215" i="31" s="1"/>
  <c r="W216" i="31" s="1"/>
  <c r="W217" i="31" s="1"/>
  <c r="W218" i="31" s="1"/>
  <c r="W219" i="31" s="1"/>
  <c r="W220" i="31" s="1"/>
  <c r="W221" i="31" s="1"/>
  <c r="W222" i="31" s="1"/>
  <c r="W223" i="31" s="1"/>
  <c r="W224" i="31" s="1"/>
  <c r="W225" i="31" s="1"/>
  <c r="W226" i="31" s="1"/>
  <c r="W227" i="31" s="1"/>
  <c r="W228" i="31" s="1"/>
  <c r="W229" i="31" s="1"/>
  <c r="W230" i="31" s="1"/>
  <c r="W231" i="31" s="1"/>
  <c r="W232" i="31" s="1"/>
  <c r="W233" i="31" s="1"/>
  <c r="W234" i="31" s="1"/>
  <c r="W235" i="31" s="1"/>
  <c r="W236" i="31" s="1"/>
  <c r="W237" i="31" s="1"/>
  <c r="W238" i="31" s="1"/>
  <c r="W239" i="31" s="1"/>
  <c r="W240" i="31" s="1"/>
  <c r="W241" i="31" s="1"/>
  <c r="W242" i="31" s="1"/>
  <c r="W243" i="31" s="1"/>
  <c r="W244" i="31" s="1"/>
  <c r="W245" i="31" s="1"/>
  <c r="W246" i="31" s="1"/>
  <c r="W247" i="31" s="1"/>
  <c r="W248" i="31" s="1"/>
  <c r="W249" i="31" s="1"/>
  <c r="W250" i="31" s="1"/>
  <c r="W251" i="31" s="1"/>
  <c r="W252" i="31" s="1"/>
  <c r="W253" i="31" s="1"/>
  <c r="W254" i="31" s="1"/>
  <c r="W255" i="31" s="1"/>
  <c r="W256" i="31" s="1"/>
  <c r="W257" i="31" s="1"/>
  <c r="W258" i="31" s="1"/>
  <c r="W259" i="31" s="1"/>
  <c r="W260" i="31" s="1"/>
  <c r="W261" i="31" s="1"/>
  <c r="W262" i="31" s="1"/>
  <c r="W263" i="31" s="1"/>
  <c r="W264" i="31" s="1"/>
  <c r="W265" i="31" s="1"/>
  <c r="W266" i="31" s="1"/>
  <c r="W267" i="31" s="1"/>
  <c r="W268" i="31" s="1"/>
  <c r="W269" i="31" s="1"/>
  <c r="W270" i="31" s="1"/>
  <c r="W271" i="31" s="1"/>
  <c r="W272" i="31" s="1"/>
  <c r="W273" i="31" s="1"/>
  <c r="W274" i="31" s="1"/>
  <c r="W275" i="31" s="1"/>
  <c r="W276" i="31" s="1"/>
  <c r="W277" i="31" s="1"/>
  <c r="W278" i="31" s="1"/>
  <c r="W279" i="31" s="1"/>
  <c r="W280" i="31" s="1"/>
  <c r="W281" i="31" s="1"/>
  <c r="W282" i="31" s="1"/>
  <c r="W283" i="31" s="1"/>
  <c r="W284" i="31" s="1"/>
  <c r="W285" i="31" s="1"/>
  <c r="W286" i="31" s="1"/>
  <c r="W287" i="31" s="1"/>
  <c r="D5" i="31"/>
  <c r="W3" i="31"/>
  <c r="W4" i="31" s="1"/>
  <c r="B32" i="30"/>
  <c r="C30" i="30"/>
  <c r="C29" i="30"/>
  <c r="C28" i="30"/>
  <c r="C27" i="30"/>
  <c r="E25" i="30"/>
  <c r="C25" i="30"/>
  <c r="C24" i="30"/>
  <c r="E23" i="30"/>
  <c r="C23" i="30"/>
  <c r="F21" i="30"/>
  <c r="G20" i="30" s="1"/>
  <c r="E21" i="30"/>
  <c r="D21" i="30"/>
  <c r="C21" i="30"/>
  <c r="B17" i="30"/>
  <c r="C7" i="30"/>
  <c r="F6" i="30"/>
  <c r="E14" i="30" s="1"/>
  <c r="D6" i="30"/>
  <c r="D5" i="30"/>
  <c r="W3" i="30"/>
  <c r="W4" i="30" s="1"/>
  <c r="W5" i="30" s="1"/>
  <c r="W6" i="30" s="1"/>
  <c r="W7" i="30" s="1"/>
  <c r="W8" i="30" s="1"/>
  <c r="W9" i="30" s="1"/>
  <c r="W10" i="30" s="1"/>
  <c r="W11" i="30" s="1"/>
  <c r="W12" i="30" s="1"/>
  <c r="W13" i="30" s="1"/>
  <c r="W14" i="30" s="1"/>
  <c r="W15" i="30" s="1"/>
  <c r="W16" i="30" s="1"/>
  <c r="W17" i="30" s="1"/>
  <c r="W18" i="30" s="1"/>
  <c r="W19" i="30" s="1"/>
  <c r="W20" i="30" s="1"/>
  <c r="W21" i="30" s="1"/>
  <c r="W22" i="30" s="1"/>
  <c r="W23" i="30" s="1"/>
  <c r="W24" i="30" s="1"/>
  <c r="W25" i="30" s="1"/>
  <c r="W26" i="30" s="1"/>
  <c r="W27" i="30" s="1"/>
  <c r="W28" i="30" s="1"/>
  <c r="W29" i="30" s="1"/>
  <c r="W30" i="30" s="1"/>
  <c r="W31" i="30" s="1"/>
  <c r="W32" i="30" s="1"/>
  <c r="W33" i="30" s="1"/>
  <c r="W34" i="30" s="1"/>
  <c r="W35" i="30" s="1"/>
  <c r="W36" i="30" s="1"/>
  <c r="W37" i="30" s="1"/>
  <c r="W38" i="30" s="1"/>
  <c r="W39" i="30" s="1"/>
  <c r="W40" i="30" s="1"/>
  <c r="W41" i="30" s="1"/>
  <c r="W42" i="30" s="1"/>
  <c r="W43" i="30" s="1"/>
  <c r="W44" i="30" s="1"/>
  <c r="W45" i="30" s="1"/>
  <c r="W46" i="30" s="1"/>
  <c r="W47" i="30" s="1"/>
  <c r="W48" i="30" s="1"/>
  <c r="W49" i="30" s="1"/>
  <c r="W50" i="30" s="1"/>
  <c r="W51" i="30" s="1"/>
  <c r="W52" i="30" s="1"/>
  <c r="W53" i="30" s="1"/>
  <c r="W54" i="30" s="1"/>
  <c r="W55" i="30" s="1"/>
  <c r="W56" i="30" s="1"/>
  <c r="W57" i="30" s="1"/>
  <c r="W58" i="30" s="1"/>
  <c r="W59" i="30" s="1"/>
  <c r="W60" i="30" s="1"/>
  <c r="W61" i="30" s="1"/>
  <c r="W62" i="30" s="1"/>
  <c r="W63" i="30" s="1"/>
  <c r="W64" i="30" s="1"/>
  <c r="W65" i="30" s="1"/>
  <c r="W66" i="30" s="1"/>
  <c r="W67" i="30" s="1"/>
  <c r="W68" i="30" s="1"/>
  <c r="W69" i="30" s="1"/>
  <c r="W70" i="30" s="1"/>
  <c r="W71" i="30" s="1"/>
  <c r="W72" i="30" s="1"/>
  <c r="W73" i="30" s="1"/>
  <c r="W74" i="30" s="1"/>
  <c r="W75" i="30" s="1"/>
  <c r="W76" i="30" s="1"/>
  <c r="W77" i="30" s="1"/>
  <c r="W78" i="30" s="1"/>
  <c r="W79" i="30" s="1"/>
  <c r="W80" i="30" s="1"/>
  <c r="W81" i="30" s="1"/>
  <c r="W82" i="30" s="1"/>
  <c r="W83" i="30" s="1"/>
  <c r="W84" i="30" s="1"/>
  <c r="W85" i="30" s="1"/>
  <c r="W86" i="30" s="1"/>
  <c r="W87" i="30" s="1"/>
  <c r="W88" i="30" s="1"/>
  <c r="W89" i="30" s="1"/>
  <c r="W90" i="30" s="1"/>
  <c r="W91" i="30" s="1"/>
  <c r="W92" i="30" s="1"/>
  <c r="W93" i="30" s="1"/>
  <c r="W94" i="30" s="1"/>
  <c r="W95" i="30" s="1"/>
  <c r="W96" i="30" s="1"/>
  <c r="W97" i="30" s="1"/>
  <c r="W98" i="30" s="1"/>
  <c r="W99" i="30" s="1"/>
  <c r="W100" i="30" s="1"/>
  <c r="W101" i="30" s="1"/>
  <c r="W102" i="30" s="1"/>
  <c r="W103" i="30" s="1"/>
  <c r="W104" i="30" s="1"/>
  <c r="W105" i="30" s="1"/>
  <c r="W106" i="30" s="1"/>
  <c r="W107" i="30" s="1"/>
  <c r="W108" i="30" s="1"/>
  <c r="W109" i="30" s="1"/>
  <c r="W110" i="30" s="1"/>
  <c r="W111" i="30" s="1"/>
  <c r="W112" i="30" s="1"/>
  <c r="W113" i="30" s="1"/>
  <c r="W114" i="30" s="1"/>
  <c r="W115" i="30" s="1"/>
  <c r="W116" i="30" s="1"/>
  <c r="W117" i="30" s="1"/>
  <c r="W118" i="30" s="1"/>
  <c r="W119" i="30" s="1"/>
  <c r="W120" i="30" s="1"/>
  <c r="W121" i="30" s="1"/>
  <c r="W122" i="30" s="1"/>
  <c r="W123" i="30" s="1"/>
  <c r="W124" i="30" s="1"/>
  <c r="W125" i="30" s="1"/>
  <c r="W126" i="30" s="1"/>
  <c r="W127" i="30" s="1"/>
  <c r="W128" i="30" s="1"/>
  <c r="W129" i="30" s="1"/>
  <c r="W130" i="30" s="1"/>
  <c r="W131" i="30" s="1"/>
  <c r="W132" i="30" s="1"/>
  <c r="W133" i="30" s="1"/>
  <c r="W134" i="30" s="1"/>
  <c r="W135" i="30" s="1"/>
  <c r="W136" i="30" s="1"/>
  <c r="W137" i="30" s="1"/>
  <c r="W138" i="30" s="1"/>
  <c r="W139" i="30" s="1"/>
  <c r="W140" i="30" s="1"/>
  <c r="W141" i="30" s="1"/>
  <c r="W142" i="30" s="1"/>
  <c r="W143" i="30" s="1"/>
  <c r="W144" i="30" s="1"/>
  <c r="W145" i="30" s="1"/>
  <c r="W146" i="30" s="1"/>
  <c r="W147" i="30" s="1"/>
  <c r="W148" i="30" s="1"/>
  <c r="W149" i="30" s="1"/>
  <c r="W150" i="30" s="1"/>
  <c r="W151" i="30" s="1"/>
  <c r="W152" i="30" s="1"/>
  <c r="W153" i="30" s="1"/>
  <c r="W154" i="30" s="1"/>
  <c r="W155" i="30" s="1"/>
  <c r="W156" i="30" s="1"/>
  <c r="W157" i="30" s="1"/>
  <c r="W158" i="30" s="1"/>
  <c r="W159" i="30" s="1"/>
  <c r="W160" i="30" s="1"/>
  <c r="W161" i="30" s="1"/>
  <c r="W162" i="30" s="1"/>
  <c r="W163" i="30" s="1"/>
  <c r="W164" i="30" s="1"/>
  <c r="W165" i="30" s="1"/>
  <c r="W166" i="30" s="1"/>
  <c r="W167" i="30" s="1"/>
  <c r="W168" i="30" s="1"/>
  <c r="W169" i="30" s="1"/>
  <c r="W170" i="30" s="1"/>
  <c r="W171" i="30" s="1"/>
  <c r="W172" i="30" s="1"/>
  <c r="W173" i="30" s="1"/>
  <c r="W174" i="30" s="1"/>
  <c r="W175" i="30" s="1"/>
  <c r="W176" i="30" s="1"/>
  <c r="W177" i="30" s="1"/>
  <c r="W178" i="30" s="1"/>
  <c r="W179" i="30" s="1"/>
  <c r="W180" i="30" s="1"/>
  <c r="W181" i="30" s="1"/>
  <c r="W182" i="30" s="1"/>
  <c r="W183" i="30" s="1"/>
  <c r="W184" i="30" s="1"/>
  <c r="W185" i="30" s="1"/>
  <c r="W186" i="30" s="1"/>
  <c r="W187" i="30" s="1"/>
  <c r="W188" i="30" s="1"/>
  <c r="W189" i="30" s="1"/>
  <c r="W190" i="30" s="1"/>
  <c r="W191" i="30" s="1"/>
  <c r="W192" i="30" s="1"/>
  <c r="W193" i="30" s="1"/>
  <c r="W194" i="30" s="1"/>
  <c r="W195" i="30" s="1"/>
  <c r="W196" i="30" s="1"/>
  <c r="W197" i="30" s="1"/>
  <c r="W198" i="30" s="1"/>
  <c r="W199" i="30" s="1"/>
  <c r="W200" i="30" s="1"/>
  <c r="W201" i="30" s="1"/>
  <c r="W202" i="30" s="1"/>
  <c r="W203" i="30" s="1"/>
  <c r="W204" i="30" s="1"/>
  <c r="W205" i="30" s="1"/>
  <c r="W206" i="30" s="1"/>
  <c r="W207" i="30" s="1"/>
  <c r="W208" i="30" s="1"/>
  <c r="W209" i="30" s="1"/>
  <c r="W210" i="30" s="1"/>
  <c r="W211" i="30" s="1"/>
  <c r="W212" i="30" s="1"/>
  <c r="W213" i="30" s="1"/>
  <c r="W214" i="30" s="1"/>
  <c r="W215" i="30" s="1"/>
  <c r="W216" i="30" s="1"/>
  <c r="W217" i="30" s="1"/>
  <c r="W218" i="30" s="1"/>
  <c r="W219" i="30" s="1"/>
  <c r="W220" i="30" s="1"/>
  <c r="W221" i="30" s="1"/>
  <c r="W222" i="30" s="1"/>
  <c r="W223" i="30" s="1"/>
  <c r="W224" i="30" s="1"/>
  <c r="W225" i="30" s="1"/>
  <c r="W226" i="30" s="1"/>
  <c r="W227" i="30" s="1"/>
  <c r="W228" i="30" s="1"/>
  <c r="W229" i="30" s="1"/>
  <c r="W230" i="30" s="1"/>
  <c r="W231" i="30" s="1"/>
  <c r="W232" i="30" s="1"/>
  <c r="W233" i="30" s="1"/>
  <c r="W234" i="30" s="1"/>
  <c r="W235" i="30" s="1"/>
  <c r="W236" i="30" s="1"/>
  <c r="W237" i="30" s="1"/>
  <c r="W238" i="30" s="1"/>
  <c r="W239" i="30" s="1"/>
  <c r="W240" i="30" s="1"/>
  <c r="W241" i="30" s="1"/>
  <c r="W242" i="30" s="1"/>
  <c r="W243" i="30" s="1"/>
  <c r="W244" i="30" s="1"/>
  <c r="W245" i="30" s="1"/>
  <c r="W246" i="30" s="1"/>
  <c r="W247" i="30" s="1"/>
  <c r="W248" i="30" s="1"/>
  <c r="W249" i="30" s="1"/>
  <c r="W250" i="30" s="1"/>
  <c r="W251" i="30" s="1"/>
  <c r="W252" i="30" s="1"/>
  <c r="W253" i="30" s="1"/>
  <c r="W254" i="30" s="1"/>
  <c r="W255" i="30" s="1"/>
  <c r="W256" i="30" s="1"/>
  <c r="W257" i="30" s="1"/>
  <c r="W258" i="30" s="1"/>
  <c r="W259" i="30" s="1"/>
  <c r="W260" i="30" s="1"/>
  <c r="W261" i="30" s="1"/>
  <c r="W262" i="30" s="1"/>
  <c r="W263" i="30" s="1"/>
  <c r="W264" i="30" s="1"/>
  <c r="W265" i="30" s="1"/>
  <c r="W266" i="30" s="1"/>
  <c r="W267" i="30" s="1"/>
  <c r="W268" i="30" s="1"/>
  <c r="W269" i="30" s="1"/>
  <c r="W270" i="30" s="1"/>
  <c r="W271" i="30" s="1"/>
  <c r="W272" i="30" s="1"/>
  <c r="W273" i="30" s="1"/>
  <c r="W274" i="30" s="1"/>
  <c r="W275" i="30" s="1"/>
  <c r="W276" i="30" s="1"/>
  <c r="W277" i="30" s="1"/>
  <c r="W278" i="30" s="1"/>
  <c r="W279" i="30" s="1"/>
  <c r="W280" i="30" s="1"/>
  <c r="W281" i="30" s="1"/>
  <c r="W282" i="30" s="1"/>
  <c r="W283" i="30" s="1"/>
  <c r="W284" i="30" s="1"/>
  <c r="W285" i="30" s="1"/>
  <c r="W286" i="30" s="1"/>
  <c r="W287" i="30" s="1"/>
  <c r="J2" i="30"/>
  <c r="B32" i="29"/>
  <c r="C30" i="29"/>
  <c r="C29" i="29"/>
  <c r="C28" i="29"/>
  <c r="C27" i="29"/>
  <c r="E25" i="29"/>
  <c r="C25" i="29"/>
  <c r="C24" i="29"/>
  <c r="E23" i="29"/>
  <c r="C23" i="29"/>
  <c r="F21" i="29"/>
  <c r="E21" i="29"/>
  <c r="D21" i="29"/>
  <c r="C21" i="29"/>
  <c r="G20" i="29"/>
  <c r="B17" i="29"/>
  <c r="C7" i="29"/>
  <c r="F6" i="29"/>
  <c r="E14" i="29" s="1"/>
  <c r="Q9" i="29" s="1" a="1"/>
  <c r="Q9" i="29" s="1"/>
  <c r="D6" i="29"/>
  <c r="D5" i="29"/>
  <c r="W3" i="29"/>
  <c r="W4" i="29" s="1"/>
  <c r="W5" i="29" s="1"/>
  <c r="W6" i="29" s="1"/>
  <c r="W7" i="29" s="1"/>
  <c r="W8" i="29" s="1"/>
  <c r="W9" i="29" s="1"/>
  <c r="W10" i="29" s="1"/>
  <c r="W11" i="29" s="1"/>
  <c r="W12" i="29" s="1"/>
  <c r="W13" i="29" s="1"/>
  <c r="W14" i="29" s="1"/>
  <c r="W15" i="29" s="1"/>
  <c r="W16" i="29" s="1"/>
  <c r="W17" i="29" s="1"/>
  <c r="W18" i="29" s="1"/>
  <c r="W19" i="29" s="1"/>
  <c r="W20" i="29" s="1"/>
  <c r="W21" i="29" s="1"/>
  <c r="W22" i="29" s="1"/>
  <c r="W23" i="29" s="1"/>
  <c r="W24" i="29" s="1"/>
  <c r="W25" i="29" s="1"/>
  <c r="W26" i="29" s="1"/>
  <c r="W27" i="29" s="1"/>
  <c r="W28" i="29" s="1"/>
  <c r="W29" i="29" s="1"/>
  <c r="W30" i="29" s="1"/>
  <c r="W31" i="29" s="1"/>
  <c r="W32" i="29" s="1"/>
  <c r="W33" i="29" s="1"/>
  <c r="W34" i="29" s="1"/>
  <c r="W35" i="29" s="1"/>
  <c r="W36" i="29" s="1"/>
  <c r="W37" i="29" s="1"/>
  <c r="W38" i="29" s="1"/>
  <c r="W39" i="29" s="1"/>
  <c r="W40" i="29" s="1"/>
  <c r="W41" i="29" s="1"/>
  <c r="W42" i="29" s="1"/>
  <c r="W43" i="29" s="1"/>
  <c r="W44" i="29" s="1"/>
  <c r="W45" i="29" s="1"/>
  <c r="W46" i="29" s="1"/>
  <c r="W47" i="29" s="1"/>
  <c r="W48" i="29" s="1"/>
  <c r="W49" i="29" s="1"/>
  <c r="W50" i="29" s="1"/>
  <c r="W51" i="29" s="1"/>
  <c r="W52" i="29" s="1"/>
  <c r="W53" i="29" s="1"/>
  <c r="W54" i="29" s="1"/>
  <c r="W55" i="29" s="1"/>
  <c r="W56" i="29" s="1"/>
  <c r="W57" i="29" s="1"/>
  <c r="W58" i="29" s="1"/>
  <c r="W59" i="29" s="1"/>
  <c r="W60" i="29" s="1"/>
  <c r="W61" i="29" s="1"/>
  <c r="W62" i="29" s="1"/>
  <c r="W63" i="29" s="1"/>
  <c r="W64" i="29" s="1"/>
  <c r="W65" i="29" s="1"/>
  <c r="W66" i="29" s="1"/>
  <c r="W67" i="29" s="1"/>
  <c r="W68" i="29" s="1"/>
  <c r="W69" i="29" s="1"/>
  <c r="W70" i="29" s="1"/>
  <c r="W71" i="29" s="1"/>
  <c r="W72" i="29" s="1"/>
  <c r="W73" i="29" s="1"/>
  <c r="W74" i="29" s="1"/>
  <c r="W75" i="29" s="1"/>
  <c r="W76" i="29" s="1"/>
  <c r="W77" i="29" s="1"/>
  <c r="W78" i="29" s="1"/>
  <c r="W79" i="29" s="1"/>
  <c r="W80" i="29" s="1"/>
  <c r="W81" i="29" s="1"/>
  <c r="W82" i="29" s="1"/>
  <c r="W83" i="29" s="1"/>
  <c r="W84" i="29" s="1"/>
  <c r="W85" i="29" s="1"/>
  <c r="W86" i="29" s="1"/>
  <c r="W87" i="29" s="1"/>
  <c r="W88" i="29" s="1"/>
  <c r="W89" i="29" s="1"/>
  <c r="W90" i="29" s="1"/>
  <c r="W91" i="29" s="1"/>
  <c r="W92" i="29" s="1"/>
  <c r="W93" i="29" s="1"/>
  <c r="W94" i="29" s="1"/>
  <c r="W95" i="29" s="1"/>
  <c r="W96" i="29" s="1"/>
  <c r="W97" i="29" s="1"/>
  <c r="W98" i="29" s="1"/>
  <c r="W99" i="29" s="1"/>
  <c r="W100" i="29" s="1"/>
  <c r="W101" i="29" s="1"/>
  <c r="W102" i="29" s="1"/>
  <c r="W103" i="29" s="1"/>
  <c r="W104" i="29" s="1"/>
  <c r="W105" i="29" s="1"/>
  <c r="W106" i="29" s="1"/>
  <c r="W107" i="29" s="1"/>
  <c r="W108" i="29" s="1"/>
  <c r="W109" i="29" s="1"/>
  <c r="W110" i="29" s="1"/>
  <c r="W111" i="29" s="1"/>
  <c r="W112" i="29" s="1"/>
  <c r="W113" i="29" s="1"/>
  <c r="W114" i="29" s="1"/>
  <c r="W115" i="29" s="1"/>
  <c r="W116" i="29" s="1"/>
  <c r="W117" i="29" s="1"/>
  <c r="W118" i="29" s="1"/>
  <c r="W119" i="29" s="1"/>
  <c r="W120" i="29" s="1"/>
  <c r="W121" i="29" s="1"/>
  <c r="W122" i="29" s="1"/>
  <c r="W123" i="29" s="1"/>
  <c r="W124" i="29" s="1"/>
  <c r="W125" i="29" s="1"/>
  <c r="W126" i="29" s="1"/>
  <c r="W127" i="29" s="1"/>
  <c r="W128" i="29" s="1"/>
  <c r="W129" i="29" s="1"/>
  <c r="W130" i="29" s="1"/>
  <c r="W131" i="29" s="1"/>
  <c r="W132" i="29" s="1"/>
  <c r="W133" i="29" s="1"/>
  <c r="W134" i="29" s="1"/>
  <c r="W135" i="29" s="1"/>
  <c r="W136" i="29" s="1"/>
  <c r="W137" i="29" s="1"/>
  <c r="W138" i="29" s="1"/>
  <c r="W139" i="29" s="1"/>
  <c r="W140" i="29" s="1"/>
  <c r="W141" i="29" s="1"/>
  <c r="W142" i="29" s="1"/>
  <c r="W143" i="29" s="1"/>
  <c r="W144" i="29" s="1"/>
  <c r="W145" i="29" s="1"/>
  <c r="W146" i="29" s="1"/>
  <c r="W147" i="29" s="1"/>
  <c r="W148" i="29" s="1"/>
  <c r="W149" i="29" s="1"/>
  <c r="W150" i="29" s="1"/>
  <c r="W151" i="29" s="1"/>
  <c r="W152" i="29" s="1"/>
  <c r="W153" i="29" s="1"/>
  <c r="W154" i="29" s="1"/>
  <c r="W155" i="29" s="1"/>
  <c r="W156" i="29" s="1"/>
  <c r="W157" i="29" s="1"/>
  <c r="W158" i="29" s="1"/>
  <c r="W159" i="29" s="1"/>
  <c r="W160" i="29" s="1"/>
  <c r="W161" i="29" s="1"/>
  <c r="W162" i="29" s="1"/>
  <c r="W163" i="29" s="1"/>
  <c r="W164" i="29" s="1"/>
  <c r="W165" i="29" s="1"/>
  <c r="W166" i="29" s="1"/>
  <c r="W167" i="29" s="1"/>
  <c r="W168" i="29" s="1"/>
  <c r="W169" i="29" s="1"/>
  <c r="W170" i="29" s="1"/>
  <c r="W171" i="29" s="1"/>
  <c r="W172" i="29" s="1"/>
  <c r="W173" i="29" s="1"/>
  <c r="W174" i="29" s="1"/>
  <c r="W175" i="29" s="1"/>
  <c r="W176" i="29" s="1"/>
  <c r="W177" i="29" s="1"/>
  <c r="W178" i="29" s="1"/>
  <c r="W179" i="29" s="1"/>
  <c r="W180" i="29" s="1"/>
  <c r="W181" i="29" s="1"/>
  <c r="W182" i="29" s="1"/>
  <c r="W183" i="29" s="1"/>
  <c r="W184" i="29" s="1"/>
  <c r="W185" i="29" s="1"/>
  <c r="W186" i="29" s="1"/>
  <c r="W187" i="29" s="1"/>
  <c r="W188" i="29" s="1"/>
  <c r="W189" i="29" s="1"/>
  <c r="W190" i="29" s="1"/>
  <c r="W191" i="29" s="1"/>
  <c r="W192" i="29" s="1"/>
  <c r="W193" i="29" s="1"/>
  <c r="W194" i="29" s="1"/>
  <c r="W195" i="29" s="1"/>
  <c r="W196" i="29" s="1"/>
  <c r="W197" i="29" s="1"/>
  <c r="W198" i="29" s="1"/>
  <c r="W199" i="29" s="1"/>
  <c r="W200" i="29" s="1"/>
  <c r="W201" i="29" s="1"/>
  <c r="W202" i="29" s="1"/>
  <c r="W203" i="29" s="1"/>
  <c r="W204" i="29" s="1"/>
  <c r="W205" i="29" s="1"/>
  <c r="W206" i="29" s="1"/>
  <c r="W207" i="29" s="1"/>
  <c r="W208" i="29" s="1"/>
  <c r="W209" i="29" s="1"/>
  <c r="W210" i="29" s="1"/>
  <c r="W211" i="29" s="1"/>
  <c r="W212" i="29" s="1"/>
  <c r="W213" i="29" s="1"/>
  <c r="W214" i="29" s="1"/>
  <c r="W215" i="29" s="1"/>
  <c r="W216" i="29" s="1"/>
  <c r="W217" i="29" s="1"/>
  <c r="W218" i="29" s="1"/>
  <c r="W219" i="29" s="1"/>
  <c r="W220" i="29" s="1"/>
  <c r="W221" i="29" s="1"/>
  <c r="W222" i="29" s="1"/>
  <c r="W223" i="29" s="1"/>
  <c r="W224" i="29" s="1"/>
  <c r="W225" i="29" s="1"/>
  <c r="W226" i="29" s="1"/>
  <c r="W227" i="29" s="1"/>
  <c r="W228" i="29" s="1"/>
  <c r="W229" i="29" s="1"/>
  <c r="W230" i="29" s="1"/>
  <c r="W231" i="29" s="1"/>
  <c r="W232" i="29" s="1"/>
  <c r="W233" i="29" s="1"/>
  <c r="W234" i="29" s="1"/>
  <c r="W235" i="29" s="1"/>
  <c r="W236" i="29" s="1"/>
  <c r="W237" i="29" s="1"/>
  <c r="W238" i="29" s="1"/>
  <c r="W239" i="29" s="1"/>
  <c r="W240" i="29" s="1"/>
  <c r="W241" i="29" s="1"/>
  <c r="W242" i="29" s="1"/>
  <c r="W243" i="29" s="1"/>
  <c r="W244" i="29" s="1"/>
  <c r="W245" i="29" s="1"/>
  <c r="W246" i="29" s="1"/>
  <c r="W247" i="29" s="1"/>
  <c r="W248" i="29" s="1"/>
  <c r="W249" i="29" s="1"/>
  <c r="W250" i="29" s="1"/>
  <c r="W251" i="29" s="1"/>
  <c r="W252" i="29" s="1"/>
  <c r="W253" i="29" s="1"/>
  <c r="W254" i="29" s="1"/>
  <c r="W255" i="29" s="1"/>
  <c r="W256" i="29" s="1"/>
  <c r="W257" i="29" s="1"/>
  <c r="W258" i="29" s="1"/>
  <c r="W259" i="29" s="1"/>
  <c r="W260" i="29" s="1"/>
  <c r="W261" i="29" s="1"/>
  <c r="W262" i="29" s="1"/>
  <c r="W263" i="29" s="1"/>
  <c r="W264" i="29" s="1"/>
  <c r="W265" i="29" s="1"/>
  <c r="W266" i="29" s="1"/>
  <c r="W267" i="29" s="1"/>
  <c r="W268" i="29" s="1"/>
  <c r="W269" i="29" s="1"/>
  <c r="W270" i="29" s="1"/>
  <c r="W271" i="29" s="1"/>
  <c r="W272" i="29" s="1"/>
  <c r="W273" i="29" s="1"/>
  <c r="W274" i="29" s="1"/>
  <c r="W275" i="29" s="1"/>
  <c r="W276" i="29" s="1"/>
  <c r="W277" i="29" s="1"/>
  <c r="W278" i="29" s="1"/>
  <c r="W279" i="29" s="1"/>
  <c r="W280" i="29" s="1"/>
  <c r="W281" i="29" s="1"/>
  <c r="W282" i="29" s="1"/>
  <c r="W283" i="29" s="1"/>
  <c r="W284" i="29" s="1"/>
  <c r="W285" i="29" s="1"/>
  <c r="W286" i="29" s="1"/>
  <c r="W287" i="29" s="1"/>
  <c r="B32" i="28"/>
  <c r="C30" i="28"/>
  <c r="C29" i="28"/>
  <c r="C28" i="28"/>
  <c r="C27" i="28"/>
  <c r="E25" i="28"/>
  <c r="C25" i="28"/>
  <c r="C24" i="28"/>
  <c r="E23" i="28"/>
  <c r="C23" i="28"/>
  <c r="F21" i="28"/>
  <c r="G20" i="28" s="1"/>
  <c r="E21" i="28"/>
  <c r="D21" i="28"/>
  <c r="C21" i="28"/>
  <c r="B17" i="28"/>
  <c r="C7" i="28"/>
  <c r="F6" i="28"/>
  <c r="E14" i="28" s="1"/>
  <c r="D6" i="28"/>
  <c r="D5" i="28"/>
  <c r="W3" i="28"/>
  <c r="W4" i="28" s="1"/>
  <c r="W5" i="28" s="1"/>
  <c r="W6" i="28" s="1"/>
  <c r="W7" i="28" s="1"/>
  <c r="W8" i="28" s="1"/>
  <c r="W9" i="28" s="1"/>
  <c r="W10" i="28" s="1"/>
  <c r="W11" i="28" s="1"/>
  <c r="W12" i="28" s="1"/>
  <c r="W13" i="28" s="1"/>
  <c r="W14" i="28" s="1"/>
  <c r="W15" i="28" s="1"/>
  <c r="W16" i="28" s="1"/>
  <c r="W17" i="28" s="1"/>
  <c r="W18" i="28" s="1"/>
  <c r="W19" i="28" s="1"/>
  <c r="W20" i="28" s="1"/>
  <c r="W21" i="28" s="1"/>
  <c r="W22" i="28" s="1"/>
  <c r="W23" i="28" s="1"/>
  <c r="W24" i="28" s="1"/>
  <c r="W25" i="28" s="1"/>
  <c r="W26" i="28" s="1"/>
  <c r="W27" i="28" s="1"/>
  <c r="W28" i="28" s="1"/>
  <c r="W29" i="28" s="1"/>
  <c r="W30" i="28" s="1"/>
  <c r="W31" i="28" s="1"/>
  <c r="W32" i="28" s="1"/>
  <c r="W33" i="28" s="1"/>
  <c r="W34" i="28" s="1"/>
  <c r="W35" i="28" s="1"/>
  <c r="W36" i="28" s="1"/>
  <c r="W37" i="28" s="1"/>
  <c r="W38" i="28" s="1"/>
  <c r="W39" i="28" s="1"/>
  <c r="W40" i="28" s="1"/>
  <c r="W41" i="28" s="1"/>
  <c r="W42" i="28" s="1"/>
  <c r="W43" i="28" s="1"/>
  <c r="W44" i="28" s="1"/>
  <c r="W45" i="28" s="1"/>
  <c r="W46" i="28" s="1"/>
  <c r="W47" i="28" s="1"/>
  <c r="W48" i="28" s="1"/>
  <c r="W49" i="28" s="1"/>
  <c r="W50" i="28" s="1"/>
  <c r="W51" i="28" s="1"/>
  <c r="W52" i="28" s="1"/>
  <c r="W53" i="28" s="1"/>
  <c r="W54" i="28" s="1"/>
  <c r="W55" i="28" s="1"/>
  <c r="W56" i="28" s="1"/>
  <c r="W57" i="28" s="1"/>
  <c r="W58" i="28" s="1"/>
  <c r="W59" i="28" s="1"/>
  <c r="W60" i="28" s="1"/>
  <c r="W61" i="28" s="1"/>
  <c r="W62" i="28" s="1"/>
  <c r="W63" i="28" s="1"/>
  <c r="W64" i="28" s="1"/>
  <c r="W65" i="28" s="1"/>
  <c r="W66" i="28" s="1"/>
  <c r="W67" i="28" s="1"/>
  <c r="W68" i="28" s="1"/>
  <c r="W69" i="28" s="1"/>
  <c r="W70" i="28" s="1"/>
  <c r="W71" i="28" s="1"/>
  <c r="W72" i="28" s="1"/>
  <c r="W73" i="28" s="1"/>
  <c r="W74" i="28" s="1"/>
  <c r="W75" i="28" s="1"/>
  <c r="W76" i="28" s="1"/>
  <c r="W77" i="28" s="1"/>
  <c r="W78" i="28" s="1"/>
  <c r="W79" i="28" s="1"/>
  <c r="W80" i="28" s="1"/>
  <c r="W81" i="28" s="1"/>
  <c r="W82" i="28" s="1"/>
  <c r="W83" i="28" s="1"/>
  <c r="W84" i="28" s="1"/>
  <c r="W85" i="28" s="1"/>
  <c r="W86" i="28" s="1"/>
  <c r="W87" i="28" s="1"/>
  <c r="W88" i="28" s="1"/>
  <c r="W89" i="28" s="1"/>
  <c r="W90" i="28" s="1"/>
  <c r="W91" i="28" s="1"/>
  <c r="W92" i="28" s="1"/>
  <c r="W93" i="28" s="1"/>
  <c r="W94" i="28" s="1"/>
  <c r="W95" i="28" s="1"/>
  <c r="W96" i="28" s="1"/>
  <c r="W97" i="28" s="1"/>
  <c r="W98" i="28" s="1"/>
  <c r="W99" i="28" s="1"/>
  <c r="W100" i="28" s="1"/>
  <c r="W101" i="28" s="1"/>
  <c r="W102" i="28" s="1"/>
  <c r="W103" i="28" s="1"/>
  <c r="W104" i="28" s="1"/>
  <c r="W105" i="28" s="1"/>
  <c r="W106" i="28" s="1"/>
  <c r="W107" i="28" s="1"/>
  <c r="W108" i="28" s="1"/>
  <c r="W109" i="28" s="1"/>
  <c r="W110" i="28" s="1"/>
  <c r="W111" i="28" s="1"/>
  <c r="W112" i="28" s="1"/>
  <c r="W113" i="28" s="1"/>
  <c r="W114" i="28" s="1"/>
  <c r="W115" i="28" s="1"/>
  <c r="W116" i="28" s="1"/>
  <c r="W117" i="28" s="1"/>
  <c r="W118" i="28" s="1"/>
  <c r="W119" i="28" s="1"/>
  <c r="W120" i="28" s="1"/>
  <c r="W121" i="28" s="1"/>
  <c r="W122" i="28" s="1"/>
  <c r="W123" i="28" s="1"/>
  <c r="W124" i="28" s="1"/>
  <c r="W125" i="28" s="1"/>
  <c r="W126" i="28" s="1"/>
  <c r="W127" i="28" s="1"/>
  <c r="W128" i="28" s="1"/>
  <c r="W129" i="28" s="1"/>
  <c r="W130" i="28" s="1"/>
  <c r="W131" i="28" s="1"/>
  <c r="W132" i="28" s="1"/>
  <c r="W133" i="28" s="1"/>
  <c r="W134" i="28" s="1"/>
  <c r="W135" i="28" s="1"/>
  <c r="W136" i="28" s="1"/>
  <c r="W137" i="28" s="1"/>
  <c r="W138" i="28" s="1"/>
  <c r="W139" i="28" s="1"/>
  <c r="W140" i="28" s="1"/>
  <c r="W141" i="28" s="1"/>
  <c r="W142" i="28" s="1"/>
  <c r="W143" i="28" s="1"/>
  <c r="W144" i="28" s="1"/>
  <c r="W145" i="28" s="1"/>
  <c r="W146" i="28" s="1"/>
  <c r="W147" i="28" s="1"/>
  <c r="W148" i="28" s="1"/>
  <c r="W149" i="28" s="1"/>
  <c r="W150" i="28" s="1"/>
  <c r="W151" i="28" s="1"/>
  <c r="W152" i="28" s="1"/>
  <c r="W153" i="28" s="1"/>
  <c r="W154" i="28" s="1"/>
  <c r="W155" i="28" s="1"/>
  <c r="W156" i="28" s="1"/>
  <c r="W157" i="28" s="1"/>
  <c r="W158" i="28" s="1"/>
  <c r="W159" i="28" s="1"/>
  <c r="W160" i="28" s="1"/>
  <c r="W161" i="28" s="1"/>
  <c r="W162" i="28" s="1"/>
  <c r="W163" i="28" s="1"/>
  <c r="W164" i="28" s="1"/>
  <c r="W165" i="28" s="1"/>
  <c r="W166" i="28" s="1"/>
  <c r="W167" i="28" s="1"/>
  <c r="W168" i="28" s="1"/>
  <c r="W169" i="28" s="1"/>
  <c r="W170" i="28" s="1"/>
  <c r="W171" i="28" s="1"/>
  <c r="W172" i="28" s="1"/>
  <c r="W173" i="28" s="1"/>
  <c r="W174" i="28" s="1"/>
  <c r="W175" i="28" s="1"/>
  <c r="W176" i="28" s="1"/>
  <c r="W177" i="28" s="1"/>
  <c r="W178" i="28" s="1"/>
  <c r="W179" i="28" s="1"/>
  <c r="W180" i="28" s="1"/>
  <c r="W181" i="28" s="1"/>
  <c r="W182" i="28" s="1"/>
  <c r="W183" i="28" s="1"/>
  <c r="W184" i="28" s="1"/>
  <c r="W185" i="28" s="1"/>
  <c r="W186" i="28" s="1"/>
  <c r="W187" i="28" s="1"/>
  <c r="W188" i="28" s="1"/>
  <c r="W189" i="28" s="1"/>
  <c r="W190" i="28" s="1"/>
  <c r="W191" i="28" s="1"/>
  <c r="W192" i="28" s="1"/>
  <c r="W193" i="28" s="1"/>
  <c r="W194" i="28" s="1"/>
  <c r="W195" i="28" s="1"/>
  <c r="W196" i="28" s="1"/>
  <c r="W197" i="28" s="1"/>
  <c r="W198" i="28" s="1"/>
  <c r="W199" i="28" s="1"/>
  <c r="W200" i="28" s="1"/>
  <c r="W201" i="28" s="1"/>
  <c r="W202" i="28" s="1"/>
  <c r="W203" i="28" s="1"/>
  <c r="W204" i="28" s="1"/>
  <c r="W205" i="28" s="1"/>
  <c r="W206" i="28" s="1"/>
  <c r="W207" i="28" s="1"/>
  <c r="W208" i="28" s="1"/>
  <c r="W209" i="28" s="1"/>
  <c r="W210" i="28" s="1"/>
  <c r="W211" i="28" s="1"/>
  <c r="W212" i="28" s="1"/>
  <c r="W213" i="28" s="1"/>
  <c r="W214" i="28" s="1"/>
  <c r="W215" i="28" s="1"/>
  <c r="W216" i="28" s="1"/>
  <c r="W217" i="28" s="1"/>
  <c r="W218" i="28" s="1"/>
  <c r="W219" i="28" s="1"/>
  <c r="W220" i="28" s="1"/>
  <c r="W221" i="28" s="1"/>
  <c r="W222" i="28" s="1"/>
  <c r="W223" i="28" s="1"/>
  <c r="W224" i="28" s="1"/>
  <c r="W225" i="28" s="1"/>
  <c r="W226" i="28" s="1"/>
  <c r="W227" i="28" s="1"/>
  <c r="W228" i="28" s="1"/>
  <c r="W229" i="28" s="1"/>
  <c r="W230" i="28" s="1"/>
  <c r="W231" i="28" s="1"/>
  <c r="W232" i="28" s="1"/>
  <c r="W233" i="28" s="1"/>
  <c r="W234" i="28" s="1"/>
  <c r="W235" i="28" s="1"/>
  <c r="W236" i="28" s="1"/>
  <c r="W237" i="28" s="1"/>
  <c r="W238" i="28" s="1"/>
  <c r="W239" i="28" s="1"/>
  <c r="W240" i="28" s="1"/>
  <c r="W241" i="28" s="1"/>
  <c r="W242" i="28" s="1"/>
  <c r="W243" i="28" s="1"/>
  <c r="W244" i="28" s="1"/>
  <c r="W245" i="28" s="1"/>
  <c r="W246" i="28" s="1"/>
  <c r="W247" i="28" s="1"/>
  <c r="W248" i="28" s="1"/>
  <c r="W249" i="28" s="1"/>
  <c r="W250" i="28" s="1"/>
  <c r="W251" i="28" s="1"/>
  <c r="W252" i="28" s="1"/>
  <c r="W253" i="28" s="1"/>
  <c r="W254" i="28" s="1"/>
  <c r="W255" i="28" s="1"/>
  <c r="W256" i="28" s="1"/>
  <c r="W257" i="28" s="1"/>
  <c r="W258" i="28" s="1"/>
  <c r="W259" i="28" s="1"/>
  <c r="W260" i="28" s="1"/>
  <c r="W261" i="28" s="1"/>
  <c r="W262" i="28" s="1"/>
  <c r="W263" i="28" s="1"/>
  <c r="W264" i="28" s="1"/>
  <c r="W265" i="28" s="1"/>
  <c r="W266" i="28" s="1"/>
  <c r="W267" i="28" s="1"/>
  <c r="W268" i="28" s="1"/>
  <c r="W269" i="28" s="1"/>
  <c r="W270" i="28" s="1"/>
  <c r="W271" i="28" s="1"/>
  <c r="W272" i="28" s="1"/>
  <c r="W273" i="28" s="1"/>
  <c r="W274" i="28" s="1"/>
  <c r="W275" i="28" s="1"/>
  <c r="W276" i="28" s="1"/>
  <c r="W277" i="28" s="1"/>
  <c r="W278" i="28" s="1"/>
  <c r="W279" i="28" s="1"/>
  <c r="W280" i="28" s="1"/>
  <c r="W281" i="28" s="1"/>
  <c r="W282" i="28" s="1"/>
  <c r="W283" i="28" s="1"/>
  <c r="W284" i="28" s="1"/>
  <c r="W285" i="28" s="1"/>
  <c r="W286" i="28" s="1"/>
  <c r="W287" i="28" s="1"/>
  <c r="B32" i="27"/>
  <c r="C30" i="27"/>
  <c r="C29" i="27"/>
  <c r="C28" i="27"/>
  <c r="C27" i="27"/>
  <c r="E25" i="27"/>
  <c r="C25" i="27"/>
  <c r="C24" i="27"/>
  <c r="E23" i="27"/>
  <c r="C23" i="27"/>
  <c r="F21" i="27"/>
  <c r="G20" i="27" s="1"/>
  <c r="E21" i="27"/>
  <c r="D21" i="27"/>
  <c r="C21" i="27"/>
  <c r="B17" i="27"/>
  <c r="C7" i="27"/>
  <c r="F6" i="27"/>
  <c r="E14" i="27" s="1"/>
  <c r="D6" i="27"/>
  <c r="D5" i="27"/>
  <c r="W3" i="27"/>
  <c r="W4" i="27" s="1"/>
  <c r="W5" i="27" s="1"/>
  <c r="W6" i="27" s="1"/>
  <c r="W7" i="27" s="1"/>
  <c r="W8" i="27" s="1"/>
  <c r="W9" i="27" s="1"/>
  <c r="W10" i="27" s="1"/>
  <c r="W11" i="27" s="1"/>
  <c r="W12" i="27" s="1"/>
  <c r="W13" i="27" s="1"/>
  <c r="W14" i="27" s="1"/>
  <c r="W15" i="27" s="1"/>
  <c r="W16" i="27" s="1"/>
  <c r="W17" i="27" s="1"/>
  <c r="W18" i="27" s="1"/>
  <c r="W19" i="27" s="1"/>
  <c r="W20" i="27" s="1"/>
  <c r="W21" i="27" s="1"/>
  <c r="W22" i="27" s="1"/>
  <c r="W23" i="27" s="1"/>
  <c r="W24" i="27" s="1"/>
  <c r="W25" i="27" s="1"/>
  <c r="W26" i="27" s="1"/>
  <c r="W27" i="27" s="1"/>
  <c r="W28" i="27" s="1"/>
  <c r="W29" i="27" s="1"/>
  <c r="W30" i="27" s="1"/>
  <c r="W31" i="27" s="1"/>
  <c r="W32" i="27" s="1"/>
  <c r="W33" i="27" s="1"/>
  <c r="W34" i="27" s="1"/>
  <c r="W35" i="27" s="1"/>
  <c r="W36" i="27" s="1"/>
  <c r="W37" i="27" s="1"/>
  <c r="W38" i="27" s="1"/>
  <c r="W39" i="27" s="1"/>
  <c r="W40" i="27" s="1"/>
  <c r="W41" i="27" s="1"/>
  <c r="W42" i="27" s="1"/>
  <c r="W43" i="27" s="1"/>
  <c r="W44" i="27" s="1"/>
  <c r="W45" i="27" s="1"/>
  <c r="W46" i="27" s="1"/>
  <c r="W47" i="27" s="1"/>
  <c r="W48" i="27" s="1"/>
  <c r="W49" i="27" s="1"/>
  <c r="W50" i="27" s="1"/>
  <c r="W51" i="27" s="1"/>
  <c r="W52" i="27" s="1"/>
  <c r="W53" i="27" s="1"/>
  <c r="W54" i="27" s="1"/>
  <c r="W55" i="27" s="1"/>
  <c r="W56" i="27" s="1"/>
  <c r="W57" i="27" s="1"/>
  <c r="W58" i="27" s="1"/>
  <c r="W59" i="27" s="1"/>
  <c r="W60" i="27" s="1"/>
  <c r="W61" i="27" s="1"/>
  <c r="W62" i="27" s="1"/>
  <c r="W63" i="27" s="1"/>
  <c r="W64" i="27" s="1"/>
  <c r="W65" i="27" s="1"/>
  <c r="W66" i="27" s="1"/>
  <c r="W67" i="27" s="1"/>
  <c r="W68" i="27" s="1"/>
  <c r="W69" i="27" s="1"/>
  <c r="W70" i="27" s="1"/>
  <c r="W71" i="27" s="1"/>
  <c r="W72" i="27" s="1"/>
  <c r="W73" i="27" s="1"/>
  <c r="W74" i="27" s="1"/>
  <c r="W75" i="27" s="1"/>
  <c r="W76" i="27" s="1"/>
  <c r="W77" i="27" s="1"/>
  <c r="W78" i="27" s="1"/>
  <c r="W79" i="27" s="1"/>
  <c r="W80" i="27" s="1"/>
  <c r="W81" i="27" s="1"/>
  <c r="W82" i="27" s="1"/>
  <c r="W83" i="27" s="1"/>
  <c r="W84" i="27" s="1"/>
  <c r="W85" i="27" s="1"/>
  <c r="W86" i="27" s="1"/>
  <c r="W87" i="27" s="1"/>
  <c r="W88" i="27" s="1"/>
  <c r="W89" i="27" s="1"/>
  <c r="W90" i="27" s="1"/>
  <c r="W91" i="27" s="1"/>
  <c r="W92" i="27" s="1"/>
  <c r="W93" i="27" s="1"/>
  <c r="W94" i="27" s="1"/>
  <c r="W95" i="27" s="1"/>
  <c r="W96" i="27" s="1"/>
  <c r="W97" i="27" s="1"/>
  <c r="W98" i="27" s="1"/>
  <c r="W99" i="27" s="1"/>
  <c r="W100" i="27" s="1"/>
  <c r="W101" i="27" s="1"/>
  <c r="W102" i="27" s="1"/>
  <c r="W103" i="27" s="1"/>
  <c r="W104" i="27" s="1"/>
  <c r="W105" i="27" s="1"/>
  <c r="W106" i="27" s="1"/>
  <c r="W107" i="27" s="1"/>
  <c r="W108" i="27" s="1"/>
  <c r="W109" i="27" s="1"/>
  <c r="W110" i="27" s="1"/>
  <c r="W111" i="27" s="1"/>
  <c r="W112" i="27" s="1"/>
  <c r="W113" i="27" s="1"/>
  <c r="W114" i="27" s="1"/>
  <c r="W115" i="27" s="1"/>
  <c r="W116" i="27" s="1"/>
  <c r="W117" i="27" s="1"/>
  <c r="W118" i="27" s="1"/>
  <c r="W119" i="27" s="1"/>
  <c r="W120" i="27" s="1"/>
  <c r="W121" i="27" s="1"/>
  <c r="W122" i="27" s="1"/>
  <c r="W123" i="27" s="1"/>
  <c r="W124" i="27" s="1"/>
  <c r="W125" i="27" s="1"/>
  <c r="W126" i="27" s="1"/>
  <c r="W127" i="27" s="1"/>
  <c r="W128" i="27" s="1"/>
  <c r="W129" i="27" s="1"/>
  <c r="W130" i="27" s="1"/>
  <c r="W131" i="27" s="1"/>
  <c r="W132" i="27" s="1"/>
  <c r="W133" i="27" s="1"/>
  <c r="W134" i="27" s="1"/>
  <c r="W135" i="27" s="1"/>
  <c r="W136" i="27" s="1"/>
  <c r="W137" i="27" s="1"/>
  <c r="W138" i="27" s="1"/>
  <c r="W139" i="27" s="1"/>
  <c r="W140" i="27" s="1"/>
  <c r="W141" i="27" s="1"/>
  <c r="W142" i="27" s="1"/>
  <c r="W143" i="27" s="1"/>
  <c r="W144" i="27" s="1"/>
  <c r="W145" i="27" s="1"/>
  <c r="W146" i="27" s="1"/>
  <c r="W147" i="27" s="1"/>
  <c r="W148" i="27" s="1"/>
  <c r="W149" i="27" s="1"/>
  <c r="W150" i="27" s="1"/>
  <c r="W151" i="27" s="1"/>
  <c r="W152" i="27" s="1"/>
  <c r="W153" i="27" s="1"/>
  <c r="W154" i="27" s="1"/>
  <c r="W155" i="27" s="1"/>
  <c r="W156" i="27" s="1"/>
  <c r="W157" i="27" s="1"/>
  <c r="W158" i="27" s="1"/>
  <c r="W159" i="27" s="1"/>
  <c r="W160" i="27" s="1"/>
  <c r="W161" i="27" s="1"/>
  <c r="W162" i="27" s="1"/>
  <c r="W163" i="27" s="1"/>
  <c r="W164" i="27" s="1"/>
  <c r="W165" i="27" s="1"/>
  <c r="W166" i="27" s="1"/>
  <c r="W167" i="27" s="1"/>
  <c r="W168" i="27" s="1"/>
  <c r="W169" i="27" s="1"/>
  <c r="W170" i="27" s="1"/>
  <c r="W171" i="27" s="1"/>
  <c r="W172" i="27" s="1"/>
  <c r="W173" i="27" s="1"/>
  <c r="W174" i="27" s="1"/>
  <c r="W175" i="27" s="1"/>
  <c r="W176" i="27" s="1"/>
  <c r="W177" i="27" s="1"/>
  <c r="W178" i="27" s="1"/>
  <c r="W179" i="27" s="1"/>
  <c r="W180" i="27" s="1"/>
  <c r="W181" i="27" s="1"/>
  <c r="W182" i="27" s="1"/>
  <c r="W183" i="27" s="1"/>
  <c r="W184" i="27" s="1"/>
  <c r="W185" i="27" s="1"/>
  <c r="W186" i="27" s="1"/>
  <c r="W187" i="27" s="1"/>
  <c r="W188" i="27" s="1"/>
  <c r="W189" i="27" s="1"/>
  <c r="W190" i="27" s="1"/>
  <c r="W191" i="27" s="1"/>
  <c r="W192" i="27" s="1"/>
  <c r="W193" i="27" s="1"/>
  <c r="W194" i="27" s="1"/>
  <c r="W195" i="27" s="1"/>
  <c r="W196" i="27" s="1"/>
  <c r="W197" i="27" s="1"/>
  <c r="W198" i="27" s="1"/>
  <c r="W199" i="27" s="1"/>
  <c r="W200" i="27" s="1"/>
  <c r="W201" i="27" s="1"/>
  <c r="W202" i="27" s="1"/>
  <c r="W203" i="27" s="1"/>
  <c r="W204" i="27" s="1"/>
  <c r="W205" i="27" s="1"/>
  <c r="W206" i="27" s="1"/>
  <c r="W207" i="27" s="1"/>
  <c r="W208" i="27" s="1"/>
  <c r="W209" i="27" s="1"/>
  <c r="W210" i="27" s="1"/>
  <c r="W211" i="27" s="1"/>
  <c r="W212" i="27" s="1"/>
  <c r="W213" i="27" s="1"/>
  <c r="W214" i="27" s="1"/>
  <c r="W215" i="27" s="1"/>
  <c r="W216" i="27" s="1"/>
  <c r="W217" i="27" s="1"/>
  <c r="W218" i="27" s="1"/>
  <c r="W219" i="27" s="1"/>
  <c r="W220" i="27" s="1"/>
  <c r="W221" i="27" s="1"/>
  <c r="W222" i="27" s="1"/>
  <c r="W223" i="27" s="1"/>
  <c r="W224" i="27" s="1"/>
  <c r="W225" i="27" s="1"/>
  <c r="W226" i="27" s="1"/>
  <c r="W227" i="27" s="1"/>
  <c r="W228" i="27" s="1"/>
  <c r="W229" i="27" s="1"/>
  <c r="W230" i="27" s="1"/>
  <c r="W231" i="27" s="1"/>
  <c r="W232" i="27" s="1"/>
  <c r="W233" i="27" s="1"/>
  <c r="W234" i="27" s="1"/>
  <c r="W235" i="27" s="1"/>
  <c r="W236" i="27" s="1"/>
  <c r="W237" i="27" s="1"/>
  <c r="W238" i="27" s="1"/>
  <c r="W239" i="27" s="1"/>
  <c r="W240" i="27" s="1"/>
  <c r="W241" i="27" s="1"/>
  <c r="W242" i="27" s="1"/>
  <c r="W243" i="27" s="1"/>
  <c r="W244" i="27" s="1"/>
  <c r="W245" i="27" s="1"/>
  <c r="W246" i="27" s="1"/>
  <c r="W247" i="27" s="1"/>
  <c r="W248" i="27" s="1"/>
  <c r="W249" i="27" s="1"/>
  <c r="W250" i="27" s="1"/>
  <c r="W251" i="27" s="1"/>
  <c r="W252" i="27" s="1"/>
  <c r="W253" i="27" s="1"/>
  <c r="W254" i="27" s="1"/>
  <c r="W255" i="27" s="1"/>
  <c r="W256" i="27" s="1"/>
  <c r="W257" i="27" s="1"/>
  <c r="W258" i="27" s="1"/>
  <c r="W259" i="27" s="1"/>
  <c r="W260" i="27" s="1"/>
  <c r="W261" i="27" s="1"/>
  <c r="W262" i="27" s="1"/>
  <c r="W263" i="27" s="1"/>
  <c r="W264" i="27" s="1"/>
  <c r="W265" i="27" s="1"/>
  <c r="W266" i="27" s="1"/>
  <c r="W267" i="27" s="1"/>
  <c r="W268" i="27" s="1"/>
  <c r="W269" i="27" s="1"/>
  <c r="W270" i="27" s="1"/>
  <c r="W271" i="27" s="1"/>
  <c r="W272" i="27" s="1"/>
  <c r="W273" i="27" s="1"/>
  <c r="W274" i="27" s="1"/>
  <c r="W275" i="27" s="1"/>
  <c r="W276" i="27" s="1"/>
  <c r="W277" i="27" s="1"/>
  <c r="W278" i="27" s="1"/>
  <c r="W279" i="27" s="1"/>
  <c r="W280" i="27" s="1"/>
  <c r="W281" i="27" s="1"/>
  <c r="W282" i="27" s="1"/>
  <c r="W283" i="27" s="1"/>
  <c r="W284" i="27" s="1"/>
  <c r="W285" i="27" s="1"/>
  <c r="W286" i="27" s="1"/>
  <c r="W287" i="27" s="1"/>
  <c r="C30" i="26"/>
  <c r="C29" i="26"/>
  <c r="W3" i="26"/>
  <c r="W4" i="26" s="1"/>
  <c r="W5" i="26" s="1"/>
  <c r="W6" i="26" s="1"/>
  <c r="W7" i="26" s="1"/>
  <c r="W8" i="26" s="1"/>
  <c r="W9" i="26" s="1"/>
  <c r="W10" i="26" s="1"/>
  <c r="W11" i="26" s="1"/>
  <c r="W12" i="26" s="1"/>
  <c r="W13" i="26" s="1"/>
  <c r="W14" i="26" s="1"/>
  <c r="W15" i="26" s="1"/>
  <c r="W16" i="26" s="1"/>
  <c r="W17" i="26" s="1"/>
  <c r="W18" i="26" s="1"/>
  <c r="W19" i="26" s="1"/>
  <c r="W20" i="26" s="1"/>
  <c r="W21" i="26" s="1"/>
  <c r="W22" i="26" s="1"/>
  <c r="W23" i="26" s="1"/>
  <c r="W24" i="26" s="1"/>
  <c r="W25" i="26" s="1"/>
  <c r="W26" i="26" s="1"/>
  <c r="W27" i="26" s="1"/>
  <c r="W28" i="26" s="1"/>
  <c r="W29" i="26" s="1"/>
  <c r="W30" i="26" s="1"/>
  <c r="W31" i="26" s="1"/>
  <c r="W32" i="26" s="1"/>
  <c r="W33" i="26" s="1"/>
  <c r="W34" i="26" s="1"/>
  <c r="W35" i="26" s="1"/>
  <c r="W36" i="26" s="1"/>
  <c r="W37" i="26" s="1"/>
  <c r="W38" i="26" s="1"/>
  <c r="W39" i="26" s="1"/>
  <c r="W40" i="26" s="1"/>
  <c r="W41" i="26" s="1"/>
  <c r="W42" i="26" s="1"/>
  <c r="W43" i="26" s="1"/>
  <c r="W44" i="26" s="1"/>
  <c r="W45" i="26" s="1"/>
  <c r="W46" i="26" s="1"/>
  <c r="W47" i="26" s="1"/>
  <c r="W48" i="26" s="1"/>
  <c r="W49" i="26" s="1"/>
  <c r="W50" i="26" s="1"/>
  <c r="W51" i="26" s="1"/>
  <c r="W52" i="26" s="1"/>
  <c r="W53" i="26" s="1"/>
  <c r="W54" i="26" s="1"/>
  <c r="W55" i="26" s="1"/>
  <c r="W56" i="26" s="1"/>
  <c r="W57" i="26" s="1"/>
  <c r="W58" i="26" s="1"/>
  <c r="W59" i="26" s="1"/>
  <c r="W60" i="26" s="1"/>
  <c r="W61" i="26" s="1"/>
  <c r="W62" i="26" s="1"/>
  <c r="W63" i="26" s="1"/>
  <c r="W64" i="26" s="1"/>
  <c r="W65" i="26" s="1"/>
  <c r="W66" i="26" s="1"/>
  <c r="W67" i="26" s="1"/>
  <c r="W68" i="26" s="1"/>
  <c r="W69" i="26" s="1"/>
  <c r="W70" i="26" s="1"/>
  <c r="W71" i="26" s="1"/>
  <c r="W72" i="26" s="1"/>
  <c r="W73" i="26" s="1"/>
  <c r="W74" i="26" s="1"/>
  <c r="W75" i="26" s="1"/>
  <c r="W76" i="26" s="1"/>
  <c r="W77" i="26" s="1"/>
  <c r="W78" i="26" s="1"/>
  <c r="W79" i="26" s="1"/>
  <c r="W80" i="26" s="1"/>
  <c r="W81" i="26" s="1"/>
  <c r="W82" i="26" s="1"/>
  <c r="W83" i="26" s="1"/>
  <c r="W84" i="26" s="1"/>
  <c r="W85" i="26" s="1"/>
  <c r="W86" i="26" s="1"/>
  <c r="W87" i="26" s="1"/>
  <c r="W88" i="26" s="1"/>
  <c r="W89" i="26" s="1"/>
  <c r="W90" i="26" s="1"/>
  <c r="W91" i="26" s="1"/>
  <c r="W92" i="26" s="1"/>
  <c r="W93" i="26" s="1"/>
  <c r="W94" i="26" s="1"/>
  <c r="W95" i="26" s="1"/>
  <c r="W96" i="26" s="1"/>
  <c r="W97" i="26" s="1"/>
  <c r="W98" i="26" s="1"/>
  <c r="W99" i="26" s="1"/>
  <c r="W100" i="26" s="1"/>
  <c r="W101" i="26" s="1"/>
  <c r="W102" i="26" s="1"/>
  <c r="W103" i="26" s="1"/>
  <c r="W104" i="26" s="1"/>
  <c r="W105" i="26" s="1"/>
  <c r="W106" i="26" s="1"/>
  <c r="W107" i="26" s="1"/>
  <c r="W108" i="26" s="1"/>
  <c r="W109" i="26" s="1"/>
  <c r="W110" i="26" s="1"/>
  <c r="W111" i="26" s="1"/>
  <c r="W112" i="26" s="1"/>
  <c r="W113" i="26" s="1"/>
  <c r="W114" i="26" s="1"/>
  <c r="W115" i="26" s="1"/>
  <c r="W116" i="26" s="1"/>
  <c r="W117" i="26" s="1"/>
  <c r="W118" i="26" s="1"/>
  <c r="W119" i="26" s="1"/>
  <c r="W120" i="26" s="1"/>
  <c r="W121" i="26" s="1"/>
  <c r="W122" i="26" s="1"/>
  <c r="W123" i="26" s="1"/>
  <c r="W124" i="26" s="1"/>
  <c r="W125" i="26" s="1"/>
  <c r="W126" i="26" s="1"/>
  <c r="W127" i="26" s="1"/>
  <c r="W128" i="26" s="1"/>
  <c r="W129" i="26" s="1"/>
  <c r="W130" i="26" s="1"/>
  <c r="W131" i="26" s="1"/>
  <c r="W132" i="26" s="1"/>
  <c r="W133" i="26" s="1"/>
  <c r="W134" i="26" s="1"/>
  <c r="W135" i="26" s="1"/>
  <c r="W136" i="26" s="1"/>
  <c r="W137" i="26" s="1"/>
  <c r="W138" i="26" s="1"/>
  <c r="W139" i="26" s="1"/>
  <c r="W140" i="26" s="1"/>
  <c r="W141" i="26" s="1"/>
  <c r="W142" i="26" s="1"/>
  <c r="W143" i="26" s="1"/>
  <c r="W144" i="26" s="1"/>
  <c r="W145" i="26" s="1"/>
  <c r="W146" i="26" s="1"/>
  <c r="W147" i="26" s="1"/>
  <c r="W148" i="26" s="1"/>
  <c r="W149" i="26" s="1"/>
  <c r="W150" i="26" s="1"/>
  <c r="W151" i="26" s="1"/>
  <c r="W152" i="26" s="1"/>
  <c r="W153" i="26" s="1"/>
  <c r="W154" i="26" s="1"/>
  <c r="W155" i="26" s="1"/>
  <c r="W156" i="26" s="1"/>
  <c r="W157" i="26" s="1"/>
  <c r="W158" i="26" s="1"/>
  <c r="W159" i="26" s="1"/>
  <c r="W160" i="26" s="1"/>
  <c r="W161" i="26" s="1"/>
  <c r="W162" i="26" s="1"/>
  <c r="W163" i="26" s="1"/>
  <c r="W164" i="26" s="1"/>
  <c r="W165" i="26" s="1"/>
  <c r="W166" i="26" s="1"/>
  <c r="W167" i="26" s="1"/>
  <c r="W168" i="26" s="1"/>
  <c r="W169" i="26" s="1"/>
  <c r="W170" i="26" s="1"/>
  <c r="W171" i="26" s="1"/>
  <c r="W172" i="26" s="1"/>
  <c r="W173" i="26" s="1"/>
  <c r="W174" i="26" s="1"/>
  <c r="W175" i="26" s="1"/>
  <c r="W176" i="26" s="1"/>
  <c r="W177" i="26" s="1"/>
  <c r="W178" i="26" s="1"/>
  <c r="W179" i="26" s="1"/>
  <c r="W180" i="26" s="1"/>
  <c r="W181" i="26" s="1"/>
  <c r="W182" i="26" s="1"/>
  <c r="W183" i="26" s="1"/>
  <c r="W184" i="26" s="1"/>
  <c r="W185" i="26" s="1"/>
  <c r="W186" i="26" s="1"/>
  <c r="W187" i="26" s="1"/>
  <c r="W188" i="26" s="1"/>
  <c r="W189" i="26" s="1"/>
  <c r="W190" i="26" s="1"/>
  <c r="W191" i="26" s="1"/>
  <c r="W192" i="26" s="1"/>
  <c r="W193" i="26" s="1"/>
  <c r="W194" i="26" s="1"/>
  <c r="W195" i="26" s="1"/>
  <c r="W196" i="26" s="1"/>
  <c r="W197" i="26" s="1"/>
  <c r="W198" i="26" s="1"/>
  <c r="W199" i="26" s="1"/>
  <c r="W200" i="26" s="1"/>
  <c r="W201" i="26" s="1"/>
  <c r="W202" i="26" s="1"/>
  <c r="W203" i="26" s="1"/>
  <c r="W204" i="26" s="1"/>
  <c r="W205" i="26" s="1"/>
  <c r="W206" i="26" s="1"/>
  <c r="W207" i="26" s="1"/>
  <c r="W208" i="26" s="1"/>
  <c r="W209" i="26" s="1"/>
  <c r="W210" i="26" s="1"/>
  <c r="W211" i="26" s="1"/>
  <c r="W212" i="26" s="1"/>
  <c r="W213" i="26" s="1"/>
  <c r="W214" i="26" s="1"/>
  <c r="W215" i="26" s="1"/>
  <c r="W216" i="26" s="1"/>
  <c r="W217" i="26" s="1"/>
  <c r="W218" i="26" s="1"/>
  <c r="W219" i="26" s="1"/>
  <c r="W220" i="26" s="1"/>
  <c r="W221" i="26" s="1"/>
  <c r="W222" i="26" s="1"/>
  <c r="W223" i="26" s="1"/>
  <c r="W224" i="26" s="1"/>
  <c r="W225" i="26" s="1"/>
  <c r="W226" i="26" s="1"/>
  <c r="W227" i="26" s="1"/>
  <c r="W228" i="26" s="1"/>
  <c r="W229" i="26" s="1"/>
  <c r="W230" i="26" s="1"/>
  <c r="W231" i="26" s="1"/>
  <c r="W232" i="26" s="1"/>
  <c r="W233" i="26" s="1"/>
  <c r="W234" i="26" s="1"/>
  <c r="W235" i="26" s="1"/>
  <c r="W236" i="26" s="1"/>
  <c r="W237" i="26" s="1"/>
  <c r="W238" i="26" s="1"/>
  <c r="W239" i="26" s="1"/>
  <c r="W240" i="26" s="1"/>
  <c r="W241" i="26" s="1"/>
  <c r="W242" i="26" s="1"/>
  <c r="W243" i="26" s="1"/>
  <c r="W244" i="26" s="1"/>
  <c r="W245" i="26" s="1"/>
  <c r="W246" i="26" s="1"/>
  <c r="W247" i="26" s="1"/>
  <c r="W248" i="26" s="1"/>
  <c r="W249" i="26" s="1"/>
  <c r="W250" i="26" s="1"/>
  <c r="W251" i="26" s="1"/>
  <c r="W252" i="26" s="1"/>
  <c r="W253" i="26" s="1"/>
  <c r="W254" i="26" s="1"/>
  <c r="W255" i="26" s="1"/>
  <c r="W256" i="26" s="1"/>
  <c r="W257" i="26" s="1"/>
  <c r="W258" i="26" s="1"/>
  <c r="W259" i="26" s="1"/>
  <c r="W260" i="26" s="1"/>
  <c r="W261" i="26" s="1"/>
  <c r="W262" i="26" s="1"/>
  <c r="W263" i="26" s="1"/>
  <c r="W264" i="26" s="1"/>
  <c r="W265" i="26" s="1"/>
  <c r="W266" i="26" s="1"/>
  <c r="W267" i="26" s="1"/>
  <c r="W268" i="26" s="1"/>
  <c r="W269" i="26" s="1"/>
  <c r="W270" i="26" s="1"/>
  <c r="W271" i="26" s="1"/>
  <c r="W272" i="26" s="1"/>
  <c r="W273" i="26" s="1"/>
  <c r="W274" i="26" s="1"/>
  <c r="W275" i="26" s="1"/>
  <c r="W276" i="26" s="1"/>
  <c r="W277" i="26" s="1"/>
  <c r="W278" i="26" s="1"/>
  <c r="W279" i="26" s="1"/>
  <c r="W280" i="26" s="1"/>
  <c r="W281" i="26" s="1"/>
  <c r="W282" i="26" s="1"/>
  <c r="W283" i="26" s="1"/>
  <c r="W284" i="26" s="1"/>
  <c r="W285" i="26" s="1"/>
  <c r="W286" i="26" s="1"/>
  <c r="W287" i="26" s="1"/>
  <c r="B17" i="26"/>
  <c r="B32" i="26"/>
  <c r="F21" i="26"/>
  <c r="G20" i="26" s="1"/>
  <c r="C24" i="26"/>
  <c r="F6" i="26"/>
  <c r="E14" i="26" s="1"/>
  <c r="J2" i="26" s="1"/>
  <c r="C7" i="26"/>
  <c r="D21" i="26"/>
  <c r="D6" i="26"/>
  <c r="D5" i="26"/>
  <c r="E25" i="26"/>
  <c r="E30" i="26" s="1"/>
  <c r="E21" i="26"/>
  <c r="C25" i="26"/>
  <c r="C23" i="26"/>
  <c r="C27" i="26"/>
  <c r="C21" i="26"/>
  <c r="C28" i="26"/>
  <c r="E23" i="26"/>
  <c r="Q7" i="34" l="1" a="1"/>
  <c r="Q7" i="34" s="1"/>
  <c r="F17" i="34"/>
  <c r="E30" i="34"/>
  <c r="E28" i="34"/>
  <c r="Q14" i="34" a="1"/>
  <c r="Q14" i="34" s="1"/>
  <c r="D19" i="34"/>
  <c r="Q5" i="34" a="1"/>
  <c r="Q5" i="34" s="1"/>
  <c r="J2" i="34"/>
  <c r="F2" i="34"/>
  <c r="Q8" i="34" a="1"/>
  <c r="Q8" i="34" s="1"/>
  <c r="Q6" i="34" a="1"/>
  <c r="Q6" i="34" s="1"/>
  <c r="Q13" i="34" a="1"/>
  <c r="Q13" i="34" s="1"/>
  <c r="Q4" i="34" a="1"/>
  <c r="Q4" i="34" s="1"/>
  <c r="Q4" i="31" a="1"/>
  <c r="Q4" i="31" s="1"/>
  <c r="Q6" i="33" a="1"/>
  <c r="Q6" i="33" s="1"/>
  <c r="Q13" i="33" a="1"/>
  <c r="Q13" i="33" s="1"/>
  <c r="Q4" i="33" a="1"/>
  <c r="Q4" i="33" s="1"/>
  <c r="E30" i="33"/>
  <c r="E28" i="33"/>
  <c r="Q9" i="32" a="1"/>
  <c r="Q9" i="32" s="1"/>
  <c r="Q13" i="32" a="1"/>
  <c r="Q13" i="32" s="1"/>
  <c r="Q7" i="32" a="1"/>
  <c r="Q7" i="32" s="1"/>
  <c r="Q14" i="33" a="1"/>
  <c r="Q14" i="33" s="1"/>
  <c r="D19" i="33"/>
  <c r="Q5" i="33" a="1"/>
  <c r="Q5" i="33" s="1"/>
  <c r="J2" i="33"/>
  <c r="F2" i="33"/>
  <c r="Q8" i="33" a="1"/>
  <c r="Q8" i="33" s="1"/>
  <c r="F17" i="33"/>
  <c r="Q7" i="30" a="1"/>
  <c r="Q7" i="30" s="1"/>
  <c r="Q9" i="30" a="1"/>
  <c r="Q9" i="30" s="1"/>
  <c r="Q9" i="33" a="1"/>
  <c r="Q9" i="33" s="1"/>
  <c r="Q7" i="31" a="1"/>
  <c r="Q7" i="31" s="1"/>
  <c r="F17" i="32"/>
  <c r="E30" i="32"/>
  <c r="E28" i="32"/>
  <c r="Q4" i="32" a="1"/>
  <c r="Q4" i="32" s="1"/>
  <c r="Q14" i="32" a="1"/>
  <c r="Q14" i="32" s="1"/>
  <c r="D19" i="32"/>
  <c r="Q5" i="32" a="1"/>
  <c r="Q5" i="32" s="1"/>
  <c r="J2" i="32"/>
  <c r="F2" i="32"/>
  <c r="Q8" i="32" a="1"/>
  <c r="Q8" i="32" s="1"/>
  <c r="Q6" i="32" a="1"/>
  <c r="Q6" i="32" s="1"/>
  <c r="Q13" i="31" a="1"/>
  <c r="Q13" i="31" s="1"/>
  <c r="Q9" i="28" a="1"/>
  <c r="Q9" i="28" s="1"/>
  <c r="Q4" i="28" a="1"/>
  <c r="Q4" i="28" s="1"/>
  <c r="J2" i="28"/>
  <c r="Q14" i="31" a="1"/>
  <c r="Q14" i="31" s="1"/>
  <c r="D19" i="31"/>
  <c r="Q5" i="31" a="1"/>
  <c r="Q5" i="31" s="1"/>
  <c r="J2" i="31"/>
  <c r="F2" i="31"/>
  <c r="Q8" i="31" a="1"/>
  <c r="Q8" i="31" s="1"/>
  <c r="Q6" i="31" a="1"/>
  <c r="Q6" i="31" s="1"/>
  <c r="Q14" i="30" a="1"/>
  <c r="Q14" i="30" s="1"/>
  <c r="F2" i="30"/>
  <c r="F17" i="30"/>
  <c r="Q5" i="30" a="1"/>
  <c r="Q5" i="30" s="1"/>
  <c r="E30" i="31"/>
  <c r="E28" i="31"/>
  <c r="E28" i="28"/>
  <c r="E30" i="28"/>
  <c r="E30" i="30"/>
  <c r="E28" i="30"/>
  <c r="Q4" i="30" a="1"/>
  <c r="Q4" i="30" s="1"/>
  <c r="Q13" i="30" a="1"/>
  <c r="Q13" i="30" s="1"/>
  <c r="Q6" i="30" a="1"/>
  <c r="Q6" i="30" s="1"/>
  <c r="Q13" i="29" a="1"/>
  <c r="Q13" i="29" s="1"/>
  <c r="Q8" i="30" a="1"/>
  <c r="Q8" i="30" s="1"/>
  <c r="D19" i="30"/>
  <c r="Q4" i="29" a="1"/>
  <c r="Q4" i="29" s="1"/>
  <c r="Q7" i="29" a="1"/>
  <c r="Q7" i="29" s="1"/>
  <c r="E30" i="29"/>
  <c r="E28" i="29"/>
  <c r="F17" i="28"/>
  <c r="Q6" i="28" a="1"/>
  <c r="Q6" i="28" s="1"/>
  <c r="D19" i="28"/>
  <c r="Q14" i="29" a="1"/>
  <c r="Q14" i="29" s="1"/>
  <c r="D19" i="29"/>
  <c r="Q5" i="29" a="1"/>
  <c r="Q5" i="29" s="1"/>
  <c r="J2" i="29"/>
  <c r="F2" i="29"/>
  <c r="Q8" i="29" a="1"/>
  <c r="Q8" i="29" s="1"/>
  <c r="F17" i="29"/>
  <c r="Q6" i="29" a="1"/>
  <c r="Q6" i="29" s="1"/>
  <c r="Q5" i="28" a="1"/>
  <c r="Q5" i="28" s="1"/>
  <c r="Q7" i="28" a="1"/>
  <c r="Q7" i="28" s="1"/>
  <c r="Q13" i="28" a="1"/>
  <c r="Q13" i="28" s="1"/>
  <c r="F2" i="28"/>
  <c r="Q8" i="28" a="1"/>
  <c r="Q8" i="28" s="1"/>
  <c r="Q14" i="28" a="1"/>
  <c r="Q14" i="28" s="1"/>
  <c r="Q14" i="27" a="1"/>
  <c r="Q14" i="27" s="1"/>
  <c r="D19" i="27"/>
  <c r="Q5" i="27" a="1"/>
  <c r="Q5" i="27" s="1"/>
  <c r="J2" i="27"/>
  <c r="F2" i="27"/>
  <c r="Q8" i="27" a="1"/>
  <c r="Q8" i="27" s="1"/>
  <c r="Q6" i="27" a="1"/>
  <c r="Q6" i="27" s="1"/>
  <c r="Q7" i="27" a="1"/>
  <c r="Q7" i="27" s="1"/>
  <c r="F17" i="27"/>
  <c r="Q9" i="27" a="1"/>
  <c r="Q9" i="27" s="1"/>
  <c r="E30" i="27"/>
  <c r="E28" i="27"/>
  <c r="Q4" i="27" a="1"/>
  <c r="Q4" i="27" s="1"/>
  <c r="Q13" i="27" a="1"/>
  <c r="Q13" i="27" s="1"/>
  <c r="E28" i="26"/>
  <c r="Q9" i="26" a="1"/>
  <c r="Q9" i="26" s="1"/>
  <c r="Q13" i="26" a="1"/>
  <c r="Q13" i="26" s="1"/>
  <c r="D19" i="26"/>
  <c r="Q14" i="26" a="1"/>
  <c r="Q14" i="26" s="1"/>
  <c r="C22" i="34" l="1"/>
  <c r="F4" i="34"/>
  <c r="D26" i="34" s="1"/>
  <c r="F4" i="33"/>
  <c r="D26" i="33" s="1"/>
  <c r="C22" i="33"/>
  <c r="F4" i="32"/>
  <c r="D26" i="32" s="1"/>
  <c r="C22" i="32"/>
  <c r="C22" i="31"/>
  <c r="F4" i="31"/>
  <c r="D26" i="31" s="1"/>
  <c r="C22" i="30"/>
  <c r="F4" i="30"/>
  <c r="D26" i="30" s="1"/>
  <c r="F4" i="29"/>
  <c r="D26" i="29" s="1"/>
  <c r="C22" i="29"/>
  <c r="F4" i="28"/>
  <c r="D26" i="28" s="1"/>
  <c r="C22" i="28"/>
  <c r="F4" i="27"/>
  <c r="D26" i="27" s="1"/>
  <c r="C22" i="27"/>
  <c r="Q4" i="26" a="1"/>
  <c r="Q4" i="26" s="1"/>
  <c r="Q7" i="26" a="1"/>
  <c r="Q7" i="26" s="1"/>
  <c r="Q8" i="26" a="1"/>
  <c r="Q8" i="26" s="1"/>
  <c r="Q5" i="26" a="1"/>
  <c r="Q5" i="26" s="1"/>
  <c r="Q6" i="26" a="1"/>
  <c r="Q6" i="26" s="1"/>
  <c r="D25" i="34" l="1"/>
  <c r="D30" i="34"/>
  <c r="F30" i="34" s="1"/>
  <c r="F26" i="34"/>
  <c r="D28" i="34"/>
  <c r="F28" i="34" s="1"/>
  <c r="D25" i="33"/>
  <c r="D30" i="33"/>
  <c r="F30" i="33" s="1"/>
  <c r="F26" i="33"/>
  <c r="D28" i="33"/>
  <c r="F28" i="33" s="1"/>
  <c r="D25" i="32"/>
  <c r="D30" i="32"/>
  <c r="F30" i="32" s="1"/>
  <c r="F26" i="32"/>
  <c r="D28" i="32"/>
  <c r="F28" i="32" s="1"/>
  <c r="D25" i="30"/>
  <c r="D30" i="30"/>
  <c r="F30" i="30" s="1"/>
  <c r="F26" i="30"/>
  <c r="D28" i="30"/>
  <c r="F28" i="30" s="1"/>
  <c r="D25" i="31"/>
  <c r="D30" i="31"/>
  <c r="F30" i="31" s="1"/>
  <c r="F26" i="31"/>
  <c r="D28" i="31"/>
  <c r="F28" i="31" s="1"/>
  <c r="D25" i="29"/>
  <c r="D30" i="29"/>
  <c r="F30" i="29" s="1"/>
  <c r="F26" i="29"/>
  <c r="D28" i="29"/>
  <c r="F28" i="29" s="1"/>
  <c r="D30" i="28"/>
  <c r="F30" i="28" s="1"/>
  <c r="F26" i="28"/>
  <c r="D28" i="28"/>
  <c r="F28" i="28" s="1"/>
  <c r="D25" i="28"/>
  <c r="D25" i="27"/>
  <c r="D30" i="27"/>
  <c r="F30" i="27" s="1"/>
  <c r="F26" i="27"/>
  <c r="D28" i="27"/>
  <c r="F28" i="27" s="1"/>
  <c r="F2" i="26"/>
  <c r="C22" i="26" s="1"/>
  <c r="D23" i="34" l="1"/>
  <c r="F25" i="34"/>
  <c r="D23" i="33"/>
  <c r="F25" i="33"/>
  <c r="D23" i="32"/>
  <c r="F25" i="32"/>
  <c r="D23" i="30"/>
  <c r="F25" i="30"/>
  <c r="D23" i="31"/>
  <c r="F25" i="31"/>
  <c r="D23" i="29"/>
  <c r="F25" i="29"/>
  <c r="F25" i="28"/>
  <c r="D23" i="28"/>
  <c r="D23" i="27"/>
  <c r="F25" i="27"/>
  <c r="F4" i="26"/>
  <c r="D26" i="26" s="1"/>
  <c r="D28" i="26" s="1"/>
  <c r="F28" i="26" s="1"/>
  <c r="E35" i="34" l="1"/>
  <c r="E33" i="34"/>
  <c r="F34" i="34"/>
  <c r="E34" i="34"/>
  <c r="F35" i="34"/>
  <c r="F23" i="34"/>
  <c r="F33" i="34"/>
  <c r="G17" i="34"/>
  <c r="AD3" i="34"/>
  <c r="AD6" i="34" s="1"/>
  <c r="AD7" i="34" s="1"/>
  <c r="AD8" i="34" s="1"/>
  <c r="AD9" i="34" s="1"/>
  <c r="AD10" i="34" s="1"/>
  <c r="AD11" i="34" s="1"/>
  <c r="AD12" i="34" s="1"/>
  <c r="AD13" i="34" s="1"/>
  <c r="AD14" i="34" s="1"/>
  <c r="AD15" i="34" s="1"/>
  <c r="AD16" i="34" s="1"/>
  <c r="AD17" i="34" s="1"/>
  <c r="AD18" i="34" s="1"/>
  <c r="AD19" i="34" s="1"/>
  <c r="AD20" i="34" s="1"/>
  <c r="AD21" i="34" s="1"/>
  <c r="AD22" i="34" s="1"/>
  <c r="AD23" i="34" s="1"/>
  <c r="AD24" i="34" s="1"/>
  <c r="AD25" i="34" s="1"/>
  <c r="AD26" i="34" s="1"/>
  <c r="AD27" i="34" s="1"/>
  <c r="AD28" i="34" s="1"/>
  <c r="AD29" i="34" s="1"/>
  <c r="AD30" i="34" s="1"/>
  <c r="AD31" i="34" s="1"/>
  <c r="AD32" i="34" s="1"/>
  <c r="AD33" i="34" s="1"/>
  <c r="AD34" i="34" s="1"/>
  <c r="AD35" i="34" s="1"/>
  <c r="AD36" i="34" s="1"/>
  <c r="AD37" i="34" s="1"/>
  <c r="AD38" i="34" s="1"/>
  <c r="AD39" i="34" s="1"/>
  <c r="AD40" i="34" s="1"/>
  <c r="AD41" i="34" s="1"/>
  <c r="AD42" i="34" s="1"/>
  <c r="AD43" i="34" s="1"/>
  <c r="AD44" i="34" s="1"/>
  <c r="AD45" i="34" s="1"/>
  <c r="AD46" i="34" s="1"/>
  <c r="AD47" i="34" s="1"/>
  <c r="AD48" i="34" s="1"/>
  <c r="AD49" i="34" s="1"/>
  <c r="AD50" i="34" s="1"/>
  <c r="AD51" i="34" s="1"/>
  <c r="AD52" i="34" s="1"/>
  <c r="AD53" i="34" s="1"/>
  <c r="AD54" i="34" s="1"/>
  <c r="AD55" i="34" s="1"/>
  <c r="AD56" i="34" s="1"/>
  <c r="AD57" i="34" s="1"/>
  <c r="AD58" i="34" s="1"/>
  <c r="AD59" i="34" s="1"/>
  <c r="AD60" i="34" s="1"/>
  <c r="AD61" i="34" s="1"/>
  <c r="AD62" i="34" s="1"/>
  <c r="AD63" i="34" s="1"/>
  <c r="AD64" i="34" s="1"/>
  <c r="AD65" i="34" s="1"/>
  <c r="AD66" i="34" s="1"/>
  <c r="AD67" i="34" s="1"/>
  <c r="AD68" i="34" s="1"/>
  <c r="AD69" i="34" s="1"/>
  <c r="AD70" i="34" s="1"/>
  <c r="AD71" i="34" s="1"/>
  <c r="AD72" i="34" s="1"/>
  <c r="AD73" i="34" s="1"/>
  <c r="AD74" i="34" s="1"/>
  <c r="AD75" i="34" s="1"/>
  <c r="AD76" i="34" s="1"/>
  <c r="AD77" i="34" s="1"/>
  <c r="AD78" i="34" s="1"/>
  <c r="AD79" i="34" s="1"/>
  <c r="AD80" i="34" s="1"/>
  <c r="AD81" i="34" s="1"/>
  <c r="AD82" i="34" s="1"/>
  <c r="AD83" i="34" s="1"/>
  <c r="AD84" i="34" s="1"/>
  <c r="AD85" i="34" s="1"/>
  <c r="AD86" i="34" s="1"/>
  <c r="AD87" i="34" s="1"/>
  <c r="AD88" i="34" s="1"/>
  <c r="AD89" i="34" s="1"/>
  <c r="AD90" i="34" s="1"/>
  <c r="AD91" i="34" s="1"/>
  <c r="AD92" i="34" s="1"/>
  <c r="AD93" i="34" s="1"/>
  <c r="AD94" i="34" s="1"/>
  <c r="AD95" i="34" s="1"/>
  <c r="AD96" i="34" s="1"/>
  <c r="AD97" i="34" s="1"/>
  <c r="AD98" i="34" s="1"/>
  <c r="AD99" i="34" s="1"/>
  <c r="AD100" i="34" s="1"/>
  <c r="AD101" i="34" s="1"/>
  <c r="AD102" i="34" s="1"/>
  <c r="AD103" i="34" s="1"/>
  <c r="AD104" i="34" s="1"/>
  <c r="AD105" i="34" s="1"/>
  <c r="AD106" i="34" s="1"/>
  <c r="AD107" i="34" s="1"/>
  <c r="AD108" i="34" s="1"/>
  <c r="AD109" i="34" s="1"/>
  <c r="AD110" i="34" s="1"/>
  <c r="AD111" i="34" s="1"/>
  <c r="AD112" i="34" s="1"/>
  <c r="AD113" i="34" s="1"/>
  <c r="AD114" i="34" s="1"/>
  <c r="AD115" i="34" s="1"/>
  <c r="AD116" i="34" s="1"/>
  <c r="AD117" i="34" s="1"/>
  <c r="AD118" i="34" s="1"/>
  <c r="AD119" i="34" s="1"/>
  <c r="AD120" i="34" s="1"/>
  <c r="AD121" i="34" s="1"/>
  <c r="AD122" i="34" s="1"/>
  <c r="AD123" i="34" s="1"/>
  <c r="AD124" i="34" s="1"/>
  <c r="AD125" i="34" s="1"/>
  <c r="AD126" i="34" s="1"/>
  <c r="AD127" i="34" s="1"/>
  <c r="AD128" i="34" s="1"/>
  <c r="AD129" i="34" s="1"/>
  <c r="AD130" i="34" s="1"/>
  <c r="AD131" i="34" s="1"/>
  <c r="AD132" i="34" s="1"/>
  <c r="AD133" i="34" s="1"/>
  <c r="AD134" i="34" s="1"/>
  <c r="AD135" i="34" s="1"/>
  <c r="AD136" i="34" s="1"/>
  <c r="AD137" i="34" s="1"/>
  <c r="AD138" i="34" s="1"/>
  <c r="AD139" i="34" s="1"/>
  <c r="AD140" i="34" s="1"/>
  <c r="AD141" i="34" s="1"/>
  <c r="AD142" i="34" s="1"/>
  <c r="AD143" i="34" s="1"/>
  <c r="AD144" i="34" s="1"/>
  <c r="AD145" i="34" s="1"/>
  <c r="AD146" i="34" s="1"/>
  <c r="AD147" i="34" s="1"/>
  <c r="AD148" i="34" s="1"/>
  <c r="AD149" i="34" s="1"/>
  <c r="AD150" i="34" s="1"/>
  <c r="AD151" i="34" s="1"/>
  <c r="AD152" i="34" s="1"/>
  <c r="AD153" i="34" s="1"/>
  <c r="AD154" i="34" s="1"/>
  <c r="AD155" i="34" s="1"/>
  <c r="AD156" i="34" s="1"/>
  <c r="AD157" i="34" s="1"/>
  <c r="AD158" i="34" s="1"/>
  <c r="AD159" i="34" s="1"/>
  <c r="AD160" i="34" s="1"/>
  <c r="AD161" i="34" s="1"/>
  <c r="AD162" i="34" s="1"/>
  <c r="AD163" i="34" s="1"/>
  <c r="AD164" i="34" s="1"/>
  <c r="AD165" i="34" s="1"/>
  <c r="AD166" i="34" s="1"/>
  <c r="AD167" i="34" s="1"/>
  <c r="AD168" i="34" s="1"/>
  <c r="AD169" i="34" s="1"/>
  <c r="AD170" i="34" s="1"/>
  <c r="AD171" i="34" s="1"/>
  <c r="AD172" i="34" s="1"/>
  <c r="AD173" i="34" s="1"/>
  <c r="AD174" i="34" s="1"/>
  <c r="AD175" i="34" s="1"/>
  <c r="AD176" i="34" s="1"/>
  <c r="AD177" i="34" s="1"/>
  <c r="AD178" i="34" s="1"/>
  <c r="AD179" i="34" s="1"/>
  <c r="AD180" i="34" s="1"/>
  <c r="AD181" i="34" s="1"/>
  <c r="AD182" i="34" s="1"/>
  <c r="AD183" i="34" s="1"/>
  <c r="AD184" i="34" s="1"/>
  <c r="AD185" i="34" s="1"/>
  <c r="AD186" i="34" s="1"/>
  <c r="AD187" i="34" s="1"/>
  <c r="AD188" i="34" s="1"/>
  <c r="AD189" i="34" s="1"/>
  <c r="AD190" i="34" s="1"/>
  <c r="AD191" i="34" s="1"/>
  <c r="AD192" i="34" s="1"/>
  <c r="AD193" i="34" s="1"/>
  <c r="AD194" i="34" s="1"/>
  <c r="AD195" i="34" s="1"/>
  <c r="AD196" i="34" s="1"/>
  <c r="AD197" i="34" s="1"/>
  <c r="AD198" i="34" s="1"/>
  <c r="AD199" i="34" s="1"/>
  <c r="AD200" i="34" s="1"/>
  <c r="AD201" i="34" s="1"/>
  <c r="AD202" i="34" s="1"/>
  <c r="AD203" i="34" s="1"/>
  <c r="AD204" i="34" s="1"/>
  <c r="AD205" i="34" s="1"/>
  <c r="AD206" i="34" s="1"/>
  <c r="AD207" i="34" s="1"/>
  <c r="AD208" i="34" s="1"/>
  <c r="AD209" i="34" s="1"/>
  <c r="AD210" i="34" s="1"/>
  <c r="AD211" i="34" s="1"/>
  <c r="AD212" i="34" s="1"/>
  <c r="AD213" i="34" s="1"/>
  <c r="AD214" i="34" s="1"/>
  <c r="AD215" i="34" s="1"/>
  <c r="AD216" i="34" s="1"/>
  <c r="AD217" i="34" s="1"/>
  <c r="AD218" i="34" s="1"/>
  <c r="AD219" i="34" s="1"/>
  <c r="AD220" i="34" s="1"/>
  <c r="AD221" i="34" s="1"/>
  <c r="AD222" i="34" s="1"/>
  <c r="AD223" i="34" s="1"/>
  <c r="AD224" i="34" s="1"/>
  <c r="AD225" i="34" s="1"/>
  <c r="AD226" i="34" s="1"/>
  <c r="AD227" i="34" s="1"/>
  <c r="AD228" i="34" s="1"/>
  <c r="AD229" i="34" s="1"/>
  <c r="AD230" i="34" s="1"/>
  <c r="AD231" i="34" s="1"/>
  <c r="AD232" i="34" s="1"/>
  <c r="AD233" i="34" s="1"/>
  <c r="AD234" i="34" s="1"/>
  <c r="AD235" i="34" s="1"/>
  <c r="AD236" i="34" s="1"/>
  <c r="AD237" i="34" s="1"/>
  <c r="AD238" i="34" s="1"/>
  <c r="AD239" i="34" s="1"/>
  <c r="AD240" i="34" s="1"/>
  <c r="AD241" i="34" s="1"/>
  <c r="AD242" i="34" s="1"/>
  <c r="AD243" i="34" s="1"/>
  <c r="AD244" i="34" s="1"/>
  <c r="AD245" i="34" s="1"/>
  <c r="AD246" i="34" s="1"/>
  <c r="AD247" i="34" s="1"/>
  <c r="AD248" i="34" s="1"/>
  <c r="AD249" i="34" s="1"/>
  <c r="AD250" i="34" s="1"/>
  <c r="AD251" i="34" s="1"/>
  <c r="AD252" i="34" s="1"/>
  <c r="AD253" i="34" s="1"/>
  <c r="AD254" i="34" s="1"/>
  <c r="AD255" i="34" s="1"/>
  <c r="AD256" i="34" s="1"/>
  <c r="AD257" i="34" s="1"/>
  <c r="AD258" i="34" s="1"/>
  <c r="AD259" i="34" s="1"/>
  <c r="AD260" i="34" s="1"/>
  <c r="AD261" i="34" s="1"/>
  <c r="AD262" i="34" s="1"/>
  <c r="AD263" i="34" s="1"/>
  <c r="AD264" i="34" s="1"/>
  <c r="AD265" i="34" s="1"/>
  <c r="AD266" i="34" s="1"/>
  <c r="AD267" i="34" s="1"/>
  <c r="AD268" i="34" s="1"/>
  <c r="AD269" i="34" s="1"/>
  <c r="AD270" i="34" s="1"/>
  <c r="AD271" i="34" s="1"/>
  <c r="AD272" i="34" s="1"/>
  <c r="AD273" i="34" s="1"/>
  <c r="AD274" i="34" s="1"/>
  <c r="AD275" i="34" s="1"/>
  <c r="AD276" i="34" s="1"/>
  <c r="AD277" i="34" s="1"/>
  <c r="AD278" i="34" s="1"/>
  <c r="AD279" i="34" s="1"/>
  <c r="AD280" i="34" s="1"/>
  <c r="AD281" i="34" s="1"/>
  <c r="AD282" i="34" s="1"/>
  <c r="AD283" i="34" s="1"/>
  <c r="AD284" i="34" s="1"/>
  <c r="AD285" i="34" s="1"/>
  <c r="AD286" i="34" s="1"/>
  <c r="AD287" i="34" s="1"/>
  <c r="AD288" i="34" s="1"/>
  <c r="AD289" i="34" s="1"/>
  <c r="AD290" i="34" s="1"/>
  <c r="AD291" i="34" s="1"/>
  <c r="AD292" i="34" s="1"/>
  <c r="E35" i="33"/>
  <c r="E33" i="33"/>
  <c r="F34" i="33"/>
  <c r="G17" i="33"/>
  <c r="F35" i="33"/>
  <c r="E34" i="33"/>
  <c r="F23" i="33"/>
  <c r="F33" i="33"/>
  <c r="AD3" i="33"/>
  <c r="AD6" i="33" s="1"/>
  <c r="AD7" i="33" s="1"/>
  <c r="AD8" i="33" s="1"/>
  <c r="AD9" i="33" s="1"/>
  <c r="AD10" i="33" s="1"/>
  <c r="AD11" i="33" s="1"/>
  <c r="AD12" i="33" s="1"/>
  <c r="AD13" i="33" s="1"/>
  <c r="AD14" i="33" s="1"/>
  <c r="AD15" i="33" s="1"/>
  <c r="AD16" i="33" s="1"/>
  <c r="AD17" i="33" s="1"/>
  <c r="AD18" i="33" s="1"/>
  <c r="AD19" i="33" s="1"/>
  <c r="AD20" i="33" s="1"/>
  <c r="AD21" i="33" s="1"/>
  <c r="AD22" i="33" s="1"/>
  <c r="AD23" i="33" s="1"/>
  <c r="AD24" i="33" s="1"/>
  <c r="AD25" i="33" s="1"/>
  <c r="AD26" i="33" s="1"/>
  <c r="AD27" i="33" s="1"/>
  <c r="AD28" i="33" s="1"/>
  <c r="AD29" i="33" s="1"/>
  <c r="AD30" i="33" s="1"/>
  <c r="AD31" i="33" s="1"/>
  <c r="AD32" i="33" s="1"/>
  <c r="AD33" i="33" s="1"/>
  <c r="AD34" i="33" s="1"/>
  <c r="AD35" i="33" s="1"/>
  <c r="AD36" i="33" s="1"/>
  <c r="AD37" i="33" s="1"/>
  <c r="AD38" i="33" s="1"/>
  <c r="AD39" i="33" s="1"/>
  <c r="AD40" i="33" s="1"/>
  <c r="AD41" i="33" s="1"/>
  <c r="AD42" i="33" s="1"/>
  <c r="AD43" i="33" s="1"/>
  <c r="AD44" i="33" s="1"/>
  <c r="AD45" i="33" s="1"/>
  <c r="AD46" i="33" s="1"/>
  <c r="AD47" i="33" s="1"/>
  <c r="AD48" i="33" s="1"/>
  <c r="AD49" i="33" s="1"/>
  <c r="AD50" i="33" s="1"/>
  <c r="AD51" i="33" s="1"/>
  <c r="AD52" i="33" s="1"/>
  <c r="AD53" i="33" s="1"/>
  <c r="AD54" i="33" s="1"/>
  <c r="AD55" i="33" s="1"/>
  <c r="AD56" i="33" s="1"/>
  <c r="AD57" i="33" s="1"/>
  <c r="AD58" i="33" s="1"/>
  <c r="AD59" i="33" s="1"/>
  <c r="AD60" i="33" s="1"/>
  <c r="AD61" i="33" s="1"/>
  <c r="AD62" i="33" s="1"/>
  <c r="AD63" i="33" s="1"/>
  <c r="AD64" i="33" s="1"/>
  <c r="AD65" i="33" s="1"/>
  <c r="AD66" i="33" s="1"/>
  <c r="AD67" i="33" s="1"/>
  <c r="AD68" i="33" s="1"/>
  <c r="AD69" i="33" s="1"/>
  <c r="AD70" i="33" s="1"/>
  <c r="AD71" i="33" s="1"/>
  <c r="AD72" i="33" s="1"/>
  <c r="AD73" i="33" s="1"/>
  <c r="AD74" i="33" s="1"/>
  <c r="AD75" i="33" s="1"/>
  <c r="AD76" i="33" s="1"/>
  <c r="AD77" i="33" s="1"/>
  <c r="AD78" i="33" s="1"/>
  <c r="AD79" i="33" s="1"/>
  <c r="AD80" i="33" s="1"/>
  <c r="AD81" i="33" s="1"/>
  <c r="AD82" i="33" s="1"/>
  <c r="AD83" i="33" s="1"/>
  <c r="AD84" i="33" s="1"/>
  <c r="AD85" i="33" s="1"/>
  <c r="AD86" i="33" s="1"/>
  <c r="AD87" i="33" s="1"/>
  <c r="AD88" i="33" s="1"/>
  <c r="AD89" i="33" s="1"/>
  <c r="AD90" i="33" s="1"/>
  <c r="AD91" i="33" s="1"/>
  <c r="AD92" i="33" s="1"/>
  <c r="AD93" i="33" s="1"/>
  <c r="AD94" i="33" s="1"/>
  <c r="AD95" i="33" s="1"/>
  <c r="AD96" i="33" s="1"/>
  <c r="AD97" i="33" s="1"/>
  <c r="AD98" i="33" s="1"/>
  <c r="AD99" i="33" s="1"/>
  <c r="AD100" i="33" s="1"/>
  <c r="AD101" i="33" s="1"/>
  <c r="AD102" i="33" s="1"/>
  <c r="AD103" i="33" s="1"/>
  <c r="AD104" i="33" s="1"/>
  <c r="AD105" i="33" s="1"/>
  <c r="AD106" i="33" s="1"/>
  <c r="AD107" i="33" s="1"/>
  <c r="AD108" i="33" s="1"/>
  <c r="AD109" i="33" s="1"/>
  <c r="AD110" i="33" s="1"/>
  <c r="AD111" i="33" s="1"/>
  <c r="AD112" i="33" s="1"/>
  <c r="AD113" i="33" s="1"/>
  <c r="AD114" i="33" s="1"/>
  <c r="AD115" i="33" s="1"/>
  <c r="AD116" i="33" s="1"/>
  <c r="AD117" i="33" s="1"/>
  <c r="AD118" i="33" s="1"/>
  <c r="AD119" i="33" s="1"/>
  <c r="AD120" i="33" s="1"/>
  <c r="AD121" i="33" s="1"/>
  <c r="AD122" i="33" s="1"/>
  <c r="AD123" i="33" s="1"/>
  <c r="AD124" i="33" s="1"/>
  <c r="AD125" i="33" s="1"/>
  <c r="AD126" i="33" s="1"/>
  <c r="AD127" i="33" s="1"/>
  <c r="AD128" i="33" s="1"/>
  <c r="AD129" i="33" s="1"/>
  <c r="AD130" i="33" s="1"/>
  <c r="AD131" i="33" s="1"/>
  <c r="AD132" i="33" s="1"/>
  <c r="AD133" i="33" s="1"/>
  <c r="AD134" i="33" s="1"/>
  <c r="AD135" i="33" s="1"/>
  <c r="AD136" i="33" s="1"/>
  <c r="AD137" i="33" s="1"/>
  <c r="AD138" i="33" s="1"/>
  <c r="AD139" i="33" s="1"/>
  <c r="AD140" i="33" s="1"/>
  <c r="AD141" i="33" s="1"/>
  <c r="AD142" i="33" s="1"/>
  <c r="AD143" i="33" s="1"/>
  <c r="AD144" i="33" s="1"/>
  <c r="AD145" i="33" s="1"/>
  <c r="AD146" i="33" s="1"/>
  <c r="AD147" i="33" s="1"/>
  <c r="AD148" i="33" s="1"/>
  <c r="AD149" i="33" s="1"/>
  <c r="AD150" i="33" s="1"/>
  <c r="AD151" i="33" s="1"/>
  <c r="AD152" i="33" s="1"/>
  <c r="AD153" i="33" s="1"/>
  <c r="AD154" i="33" s="1"/>
  <c r="AD155" i="33" s="1"/>
  <c r="AD156" i="33" s="1"/>
  <c r="AD157" i="33" s="1"/>
  <c r="AD158" i="33" s="1"/>
  <c r="AD159" i="33" s="1"/>
  <c r="AD160" i="33" s="1"/>
  <c r="AD161" i="33" s="1"/>
  <c r="AD162" i="33" s="1"/>
  <c r="AD163" i="33" s="1"/>
  <c r="AD164" i="33" s="1"/>
  <c r="AD165" i="33" s="1"/>
  <c r="AD166" i="33" s="1"/>
  <c r="AD167" i="33" s="1"/>
  <c r="AD168" i="33" s="1"/>
  <c r="AD169" i="33" s="1"/>
  <c r="AD170" i="33" s="1"/>
  <c r="AD171" i="33" s="1"/>
  <c r="AD172" i="33" s="1"/>
  <c r="AD173" i="33" s="1"/>
  <c r="AD174" i="33" s="1"/>
  <c r="AD175" i="33" s="1"/>
  <c r="AD176" i="33" s="1"/>
  <c r="AD177" i="33" s="1"/>
  <c r="AD178" i="33" s="1"/>
  <c r="AD179" i="33" s="1"/>
  <c r="AD180" i="33" s="1"/>
  <c r="AD181" i="33" s="1"/>
  <c r="AD182" i="33" s="1"/>
  <c r="AD183" i="33" s="1"/>
  <c r="AD184" i="33" s="1"/>
  <c r="AD185" i="33" s="1"/>
  <c r="AD186" i="33" s="1"/>
  <c r="AD187" i="33" s="1"/>
  <c r="AD188" i="33" s="1"/>
  <c r="AD189" i="33" s="1"/>
  <c r="AD190" i="33" s="1"/>
  <c r="AD191" i="33" s="1"/>
  <c r="AD192" i="33" s="1"/>
  <c r="AD193" i="33" s="1"/>
  <c r="AD194" i="33" s="1"/>
  <c r="AD195" i="33" s="1"/>
  <c r="AD196" i="33" s="1"/>
  <c r="AD197" i="33" s="1"/>
  <c r="AD198" i="33" s="1"/>
  <c r="AD199" i="33" s="1"/>
  <c r="AD200" i="33" s="1"/>
  <c r="AD201" i="33" s="1"/>
  <c r="AD202" i="33" s="1"/>
  <c r="AD203" i="33" s="1"/>
  <c r="AD204" i="33" s="1"/>
  <c r="AD205" i="33" s="1"/>
  <c r="AD206" i="33" s="1"/>
  <c r="AD207" i="33" s="1"/>
  <c r="AD208" i="33" s="1"/>
  <c r="AD209" i="33" s="1"/>
  <c r="AD210" i="33" s="1"/>
  <c r="AD211" i="33" s="1"/>
  <c r="AD212" i="33" s="1"/>
  <c r="AD213" i="33" s="1"/>
  <c r="AD214" i="33" s="1"/>
  <c r="AD215" i="33" s="1"/>
  <c r="AD216" i="33" s="1"/>
  <c r="AD217" i="33" s="1"/>
  <c r="AD218" i="33" s="1"/>
  <c r="AD219" i="33" s="1"/>
  <c r="AD220" i="33" s="1"/>
  <c r="AD221" i="33" s="1"/>
  <c r="AD222" i="33" s="1"/>
  <c r="AD223" i="33" s="1"/>
  <c r="AD224" i="33" s="1"/>
  <c r="AD225" i="33" s="1"/>
  <c r="AD226" i="33" s="1"/>
  <c r="AD227" i="33" s="1"/>
  <c r="AD228" i="33" s="1"/>
  <c r="AD229" i="33" s="1"/>
  <c r="AD230" i="33" s="1"/>
  <c r="AD231" i="33" s="1"/>
  <c r="AD232" i="33" s="1"/>
  <c r="AD233" i="33" s="1"/>
  <c r="AD234" i="33" s="1"/>
  <c r="AD235" i="33" s="1"/>
  <c r="AD236" i="33" s="1"/>
  <c r="AD237" i="33" s="1"/>
  <c r="AD238" i="33" s="1"/>
  <c r="AD239" i="33" s="1"/>
  <c r="AD240" i="33" s="1"/>
  <c r="AD241" i="33" s="1"/>
  <c r="AD242" i="33" s="1"/>
  <c r="AD243" i="33" s="1"/>
  <c r="AD244" i="33" s="1"/>
  <c r="AD245" i="33" s="1"/>
  <c r="AD246" i="33" s="1"/>
  <c r="AD247" i="33" s="1"/>
  <c r="AD248" i="33" s="1"/>
  <c r="AD249" i="33" s="1"/>
  <c r="AD250" i="33" s="1"/>
  <c r="AD251" i="33" s="1"/>
  <c r="AD252" i="33" s="1"/>
  <c r="AD253" i="33" s="1"/>
  <c r="AD254" i="33" s="1"/>
  <c r="AD255" i="33" s="1"/>
  <c r="AD256" i="33" s="1"/>
  <c r="AD257" i="33" s="1"/>
  <c r="AD258" i="33" s="1"/>
  <c r="AD259" i="33" s="1"/>
  <c r="AD260" i="33" s="1"/>
  <c r="AD261" i="33" s="1"/>
  <c r="AD262" i="33" s="1"/>
  <c r="AD263" i="33" s="1"/>
  <c r="AD264" i="33" s="1"/>
  <c r="AD265" i="33" s="1"/>
  <c r="AD266" i="33" s="1"/>
  <c r="AD267" i="33" s="1"/>
  <c r="AD268" i="33" s="1"/>
  <c r="AD269" i="33" s="1"/>
  <c r="AD270" i="33" s="1"/>
  <c r="AD271" i="33" s="1"/>
  <c r="AD272" i="33" s="1"/>
  <c r="AD273" i="33" s="1"/>
  <c r="AD274" i="33" s="1"/>
  <c r="AD275" i="33" s="1"/>
  <c r="AD276" i="33" s="1"/>
  <c r="AD277" i="33" s="1"/>
  <c r="AD278" i="33" s="1"/>
  <c r="AD279" i="33" s="1"/>
  <c r="AD280" i="33" s="1"/>
  <c r="AD281" i="33" s="1"/>
  <c r="AD282" i="33" s="1"/>
  <c r="AD283" i="33" s="1"/>
  <c r="AD284" i="33" s="1"/>
  <c r="AD285" i="33" s="1"/>
  <c r="AD286" i="33" s="1"/>
  <c r="AD287" i="33" s="1"/>
  <c r="AD288" i="33" s="1"/>
  <c r="AD289" i="33" s="1"/>
  <c r="AD290" i="33" s="1"/>
  <c r="AD291" i="33" s="1"/>
  <c r="AD292" i="33" s="1"/>
  <c r="E35" i="32"/>
  <c r="E33" i="32"/>
  <c r="F34" i="32"/>
  <c r="E34" i="32"/>
  <c r="G17" i="32"/>
  <c r="F35" i="32"/>
  <c r="F33" i="32"/>
  <c r="F23" i="32"/>
  <c r="AD3" i="32"/>
  <c r="AD6" i="32" s="1"/>
  <c r="AD7" i="32" s="1"/>
  <c r="AD8" i="32" s="1"/>
  <c r="AD9" i="32" s="1"/>
  <c r="AD10" i="32" s="1"/>
  <c r="AD11" i="32" s="1"/>
  <c r="AD12" i="32" s="1"/>
  <c r="AD13" i="32" s="1"/>
  <c r="AD14" i="32" s="1"/>
  <c r="AD15" i="32" s="1"/>
  <c r="AD16" i="32" s="1"/>
  <c r="AD17" i="32" s="1"/>
  <c r="AD18" i="32" s="1"/>
  <c r="AD19" i="32" s="1"/>
  <c r="AD20" i="32" s="1"/>
  <c r="AD21" i="32" s="1"/>
  <c r="AD22" i="32" s="1"/>
  <c r="AD23" i="32" s="1"/>
  <c r="AD24" i="32" s="1"/>
  <c r="AD25" i="32" s="1"/>
  <c r="AD26" i="32" s="1"/>
  <c r="AD27" i="32" s="1"/>
  <c r="AD28" i="32" s="1"/>
  <c r="AD29" i="32" s="1"/>
  <c r="AD30" i="32" s="1"/>
  <c r="AD31" i="32" s="1"/>
  <c r="AD32" i="32" s="1"/>
  <c r="AD33" i="32" s="1"/>
  <c r="AD34" i="32" s="1"/>
  <c r="AD35" i="32" s="1"/>
  <c r="AD36" i="32" s="1"/>
  <c r="AD37" i="32" s="1"/>
  <c r="AD38" i="32" s="1"/>
  <c r="AD39" i="32" s="1"/>
  <c r="AD40" i="32" s="1"/>
  <c r="AD41" i="32" s="1"/>
  <c r="AD42" i="32" s="1"/>
  <c r="AD43" i="32" s="1"/>
  <c r="AD44" i="32" s="1"/>
  <c r="AD45" i="32" s="1"/>
  <c r="AD46" i="32" s="1"/>
  <c r="AD47" i="32" s="1"/>
  <c r="AD48" i="32" s="1"/>
  <c r="AD49" i="32" s="1"/>
  <c r="AD50" i="32" s="1"/>
  <c r="AD51" i="32" s="1"/>
  <c r="AD52" i="32" s="1"/>
  <c r="AD53" i="32" s="1"/>
  <c r="AD54" i="32" s="1"/>
  <c r="AD55" i="32" s="1"/>
  <c r="AD56" i="32" s="1"/>
  <c r="AD57" i="32" s="1"/>
  <c r="AD58" i="32" s="1"/>
  <c r="AD59" i="32" s="1"/>
  <c r="AD60" i="32" s="1"/>
  <c r="AD61" i="32" s="1"/>
  <c r="AD62" i="32" s="1"/>
  <c r="AD63" i="32" s="1"/>
  <c r="AD64" i="32" s="1"/>
  <c r="AD65" i="32" s="1"/>
  <c r="AD66" i="32" s="1"/>
  <c r="AD67" i="32" s="1"/>
  <c r="AD68" i="32" s="1"/>
  <c r="AD69" i="32" s="1"/>
  <c r="AD70" i="32" s="1"/>
  <c r="AD71" i="32" s="1"/>
  <c r="AD72" i="32" s="1"/>
  <c r="AD73" i="32" s="1"/>
  <c r="AD74" i="32" s="1"/>
  <c r="AD75" i="32" s="1"/>
  <c r="AD76" i="32" s="1"/>
  <c r="AD77" i="32" s="1"/>
  <c r="AD78" i="32" s="1"/>
  <c r="AD79" i="32" s="1"/>
  <c r="AD80" i="32" s="1"/>
  <c r="AD81" i="32" s="1"/>
  <c r="AD82" i="32" s="1"/>
  <c r="AD83" i="32" s="1"/>
  <c r="AD84" i="32" s="1"/>
  <c r="AD85" i="32" s="1"/>
  <c r="AD86" i="32" s="1"/>
  <c r="AD87" i="32" s="1"/>
  <c r="AD88" i="32" s="1"/>
  <c r="AD89" i="32" s="1"/>
  <c r="AD90" i="32" s="1"/>
  <c r="AD91" i="32" s="1"/>
  <c r="AD92" i="32" s="1"/>
  <c r="AD93" i="32" s="1"/>
  <c r="AD94" i="32" s="1"/>
  <c r="AD95" i="32" s="1"/>
  <c r="AD96" i="32" s="1"/>
  <c r="AD97" i="32" s="1"/>
  <c r="AD98" i="32" s="1"/>
  <c r="AD99" i="32" s="1"/>
  <c r="AD100" i="32" s="1"/>
  <c r="AD101" i="32" s="1"/>
  <c r="AD102" i="32" s="1"/>
  <c r="AD103" i="32" s="1"/>
  <c r="AD104" i="32" s="1"/>
  <c r="AD105" i="32" s="1"/>
  <c r="AD106" i="32" s="1"/>
  <c r="AD107" i="32" s="1"/>
  <c r="AD108" i="32" s="1"/>
  <c r="AD109" i="32" s="1"/>
  <c r="AD110" i="32" s="1"/>
  <c r="AD111" i="32" s="1"/>
  <c r="AD112" i="32" s="1"/>
  <c r="AD113" i="32" s="1"/>
  <c r="AD114" i="32" s="1"/>
  <c r="AD115" i="32" s="1"/>
  <c r="AD116" i="32" s="1"/>
  <c r="AD117" i="32" s="1"/>
  <c r="AD118" i="32" s="1"/>
  <c r="AD119" i="32" s="1"/>
  <c r="AD120" i="32" s="1"/>
  <c r="AD121" i="32" s="1"/>
  <c r="AD122" i="32" s="1"/>
  <c r="AD123" i="32" s="1"/>
  <c r="AD124" i="32" s="1"/>
  <c r="AD125" i="32" s="1"/>
  <c r="AD126" i="32" s="1"/>
  <c r="AD127" i="32" s="1"/>
  <c r="AD128" i="32" s="1"/>
  <c r="AD129" i="32" s="1"/>
  <c r="AD130" i="32" s="1"/>
  <c r="AD131" i="32" s="1"/>
  <c r="AD132" i="32" s="1"/>
  <c r="AD133" i="32" s="1"/>
  <c r="AD134" i="32" s="1"/>
  <c r="AD135" i="32" s="1"/>
  <c r="AD136" i="32" s="1"/>
  <c r="AD137" i="32" s="1"/>
  <c r="AD138" i="32" s="1"/>
  <c r="AD139" i="32" s="1"/>
  <c r="AD140" i="32" s="1"/>
  <c r="AD141" i="32" s="1"/>
  <c r="AD142" i="32" s="1"/>
  <c r="AD143" i="32" s="1"/>
  <c r="AD144" i="32" s="1"/>
  <c r="AD145" i="32" s="1"/>
  <c r="AD146" i="32" s="1"/>
  <c r="AD147" i="32" s="1"/>
  <c r="AD148" i="32" s="1"/>
  <c r="AD149" i="32" s="1"/>
  <c r="AD150" i="32" s="1"/>
  <c r="AD151" i="32" s="1"/>
  <c r="AD152" i="32" s="1"/>
  <c r="AD153" i="32" s="1"/>
  <c r="AD154" i="32" s="1"/>
  <c r="AD155" i="32" s="1"/>
  <c r="AD156" i="32" s="1"/>
  <c r="AD157" i="32" s="1"/>
  <c r="AD158" i="32" s="1"/>
  <c r="AD159" i="32" s="1"/>
  <c r="AD160" i="32" s="1"/>
  <c r="AD161" i="32" s="1"/>
  <c r="AD162" i="32" s="1"/>
  <c r="AD163" i="32" s="1"/>
  <c r="AD164" i="32" s="1"/>
  <c r="AD165" i="32" s="1"/>
  <c r="AD166" i="32" s="1"/>
  <c r="AD167" i="32" s="1"/>
  <c r="AD168" i="32" s="1"/>
  <c r="AD169" i="32" s="1"/>
  <c r="AD170" i="32" s="1"/>
  <c r="AD171" i="32" s="1"/>
  <c r="AD172" i="32" s="1"/>
  <c r="AD173" i="32" s="1"/>
  <c r="AD174" i="32" s="1"/>
  <c r="AD175" i="32" s="1"/>
  <c r="AD176" i="32" s="1"/>
  <c r="AD177" i="32" s="1"/>
  <c r="AD178" i="32" s="1"/>
  <c r="AD179" i="32" s="1"/>
  <c r="AD180" i="32" s="1"/>
  <c r="AD181" i="32" s="1"/>
  <c r="AD182" i="32" s="1"/>
  <c r="AD183" i="32" s="1"/>
  <c r="AD184" i="32" s="1"/>
  <c r="AD185" i="32" s="1"/>
  <c r="AD186" i="32" s="1"/>
  <c r="AD187" i="32" s="1"/>
  <c r="AD188" i="32" s="1"/>
  <c r="AD189" i="32" s="1"/>
  <c r="AD190" i="32" s="1"/>
  <c r="AD191" i="32" s="1"/>
  <c r="AD192" i="32" s="1"/>
  <c r="AD193" i="32" s="1"/>
  <c r="AD194" i="32" s="1"/>
  <c r="AD195" i="32" s="1"/>
  <c r="AD196" i="32" s="1"/>
  <c r="AD197" i="32" s="1"/>
  <c r="AD198" i="32" s="1"/>
  <c r="AD199" i="32" s="1"/>
  <c r="AD200" i="32" s="1"/>
  <c r="AD201" i="32" s="1"/>
  <c r="AD202" i="32" s="1"/>
  <c r="AD203" i="32" s="1"/>
  <c r="AD204" i="32" s="1"/>
  <c r="AD205" i="32" s="1"/>
  <c r="AD206" i="32" s="1"/>
  <c r="AD207" i="32" s="1"/>
  <c r="AD208" i="32" s="1"/>
  <c r="AD209" i="32" s="1"/>
  <c r="AD210" i="32" s="1"/>
  <c r="AD211" i="32" s="1"/>
  <c r="AD212" i="32" s="1"/>
  <c r="AD213" i="32" s="1"/>
  <c r="AD214" i="32" s="1"/>
  <c r="AD215" i="32" s="1"/>
  <c r="AD216" i="32" s="1"/>
  <c r="AD217" i="32" s="1"/>
  <c r="AD218" i="32" s="1"/>
  <c r="AD219" i="32" s="1"/>
  <c r="AD220" i="32" s="1"/>
  <c r="AD221" i="32" s="1"/>
  <c r="AD222" i="32" s="1"/>
  <c r="AD223" i="32" s="1"/>
  <c r="AD224" i="32" s="1"/>
  <c r="AD225" i="32" s="1"/>
  <c r="AD226" i="32" s="1"/>
  <c r="AD227" i="32" s="1"/>
  <c r="AD228" i="32" s="1"/>
  <c r="AD229" i="32" s="1"/>
  <c r="AD230" i="32" s="1"/>
  <c r="AD231" i="32" s="1"/>
  <c r="AD232" i="32" s="1"/>
  <c r="AD233" i="32" s="1"/>
  <c r="AD234" i="32" s="1"/>
  <c r="AD235" i="32" s="1"/>
  <c r="AD236" i="32" s="1"/>
  <c r="AD237" i="32" s="1"/>
  <c r="AD238" i="32" s="1"/>
  <c r="AD239" i="32" s="1"/>
  <c r="AD240" i="32" s="1"/>
  <c r="AD241" i="32" s="1"/>
  <c r="AD242" i="32" s="1"/>
  <c r="AD243" i="32" s="1"/>
  <c r="AD244" i="32" s="1"/>
  <c r="AD245" i="32" s="1"/>
  <c r="AD246" i="32" s="1"/>
  <c r="AD247" i="32" s="1"/>
  <c r="AD248" i="32" s="1"/>
  <c r="AD249" i="32" s="1"/>
  <c r="AD250" i="32" s="1"/>
  <c r="AD251" i="32" s="1"/>
  <c r="AD252" i="32" s="1"/>
  <c r="AD253" i="32" s="1"/>
  <c r="AD254" i="32" s="1"/>
  <c r="AD255" i="32" s="1"/>
  <c r="AD256" i="32" s="1"/>
  <c r="AD257" i="32" s="1"/>
  <c r="AD258" i="32" s="1"/>
  <c r="AD259" i="32" s="1"/>
  <c r="AD260" i="32" s="1"/>
  <c r="AD261" i="32" s="1"/>
  <c r="AD262" i="32" s="1"/>
  <c r="AD263" i="32" s="1"/>
  <c r="AD264" i="32" s="1"/>
  <c r="AD265" i="32" s="1"/>
  <c r="AD266" i="32" s="1"/>
  <c r="AD267" i="32" s="1"/>
  <c r="AD268" i="32" s="1"/>
  <c r="AD269" i="32" s="1"/>
  <c r="AD270" i="32" s="1"/>
  <c r="AD271" i="32" s="1"/>
  <c r="AD272" i="32" s="1"/>
  <c r="AD273" i="32" s="1"/>
  <c r="AD274" i="32" s="1"/>
  <c r="AD275" i="32" s="1"/>
  <c r="AD276" i="32" s="1"/>
  <c r="AD277" i="32" s="1"/>
  <c r="AD278" i="32" s="1"/>
  <c r="AD279" i="32" s="1"/>
  <c r="AD280" i="32" s="1"/>
  <c r="AD281" i="32" s="1"/>
  <c r="AD282" i="32" s="1"/>
  <c r="AD283" i="32" s="1"/>
  <c r="AD284" i="32" s="1"/>
  <c r="AD285" i="32" s="1"/>
  <c r="AD286" i="32" s="1"/>
  <c r="AD287" i="32" s="1"/>
  <c r="AD288" i="32" s="1"/>
  <c r="AD289" i="32" s="1"/>
  <c r="AD290" i="32" s="1"/>
  <c r="AD291" i="32" s="1"/>
  <c r="AD292" i="32" s="1"/>
  <c r="E33" i="30"/>
  <c r="G17" i="30"/>
  <c r="F34" i="30"/>
  <c r="E34" i="30"/>
  <c r="F35" i="30"/>
  <c r="AD3" i="30"/>
  <c r="AD6" i="30" s="1"/>
  <c r="AD7" i="30" s="1"/>
  <c r="AD8" i="30" s="1"/>
  <c r="AD9" i="30" s="1"/>
  <c r="AD10" i="30" s="1"/>
  <c r="AD11" i="30" s="1"/>
  <c r="AD12" i="30" s="1"/>
  <c r="AD13" i="30" s="1"/>
  <c r="AD14" i="30" s="1"/>
  <c r="AD15" i="30" s="1"/>
  <c r="AD16" i="30" s="1"/>
  <c r="AD17" i="30" s="1"/>
  <c r="AD18" i="30" s="1"/>
  <c r="AD19" i="30" s="1"/>
  <c r="AD20" i="30" s="1"/>
  <c r="AD21" i="30" s="1"/>
  <c r="AD22" i="30" s="1"/>
  <c r="AD23" i="30" s="1"/>
  <c r="AD24" i="30" s="1"/>
  <c r="AD25" i="30" s="1"/>
  <c r="AD26" i="30" s="1"/>
  <c r="AD27" i="30" s="1"/>
  <c r="AD28" i="30" s="1"/>
  <c r="AD29" i="30" s="1"/>
  <c r="AD30" i="30" s="1"/>
  <c r="AD31" i="30" s="1"/>
  <c r="AD32" i="30" s="1"/>
  <c r="AD33" i="30" s="1"/>
  <c r="AD34" i="30" s="1"/>
  <c r="AD35" i="30" s="1"/>
  <c r="AD36" i="30" s="1"/>
  <c r="AD37" i="30" s="1"/>
  <c r="AD38" i="30" s="1"/>
  <c r="AD39" i="30" s="1"/>
  <c r="AD40" i="30" s="1"/>
  <c r="AD41" i="30" s="1"/>
  <c r="AD42" i="30" s="1"/>
  <c r="AD43" i="30" s="1"/>
  <c r="AD44" i="30" s="1"/>
  <c r="AD45" i="30" s="1"/>
  <c r="AD46" i="30" s="1"/>
  <c r="AD47" i="30" s="1"/>
  <c r="AD48" i="30" s="1"/>
  <c r="AD49" i="30" s="1"/>
  <c r="AD50" i="30" s="1"/>
  <c r="AD51" i="30" s="1"/>
  <c r="AD52" i="30" s="1"/>
  <c r="AD53" i="30" s="1"/>
  <c r="AD54" i="30" s="1"/>
  <c r="AD55" i="30" s="1"/>
  <c r="AD56" i="30" s="1"/>
  <c r="AD57" i="30" s="1"/>
  <c r="AD58" i="30" s="1"/>
  <c r="AD59" i="30" s="1"/>
  <c r="AD60" i="30" s="1"/>
  <c r="AD61" i="30" s="1"/>
  <c r="AD62" i="30" s="1"/>
  <c r="AD63" i="30" s="1"/>
  <c r="AD64" i="30" s="1"/>
  <c r="AD65" i="30" s="1"/>
  <c r="AD66" i="30" s="1"/>
  <c r="AD67" i="30" s="1"/>
  <c r="AD68" i="30" s="1"/>
  <c r="AD69" i="30" s="1"/>
  <c r="AD70" i="30" s="1"/>
  <c r="AD71" i="30" s="1"/>
  <c r="AD72" i="30" s="1"/>
  <c r="AD73" i="30" s="1"/>
  <c r="AD74" i="30" s="1"/>
  <c r="AD75" i="30" s="1"/>
  <c r="AD76" i="30" s="1"/>
  <c r="AD77" i="30" s="1"/>
  <c r="AD78" i="30" s="1"/>
  <c r="AD79" i="30" s="1"/>
  <c r="AD80" i="30" s="1"/>
  <c r="AD81" i="30" s="1"/>
  <c r="AD82" i="30" s="1"/>
  <c r="AD83" i="30" s="1"/>
  <c r="AD84" i="30" s="1"/>
  <c r="AD85" i="30" s="1"/>
  <c r="AD86" i="30" s="1"/>
  <c r="AD87" i="30" s="1"/>
  <c r="AD88" i="30" s="1"/>
  <c r="AD89" i="30" s="1"/>
  <c r="AD90" i="30" s="1"/>
  <c r="AD91" i="30" s="1"/>
  <c r="AD92" i="30" s="1"/>
  <c r="AD93" i="30" s="1"/>
  <c r="AD94" i="30" s="1"/>
  <c r="AD95" i="30" s="1"/>
  <c r="AD96" i="30" s="1"/>
  <c r="AD97" i="30" s="1"/>
  <c r="AD98" i="30" s="1"/>
  <c r="AD99" i="30" s="1"/>
  <c r="AD100" i="30" s="1"/>
  <c r="AD101" i="30" s="1"/>
  <c r="AD102" i="30" s="1"/>
  <c r="AD103" i="30" s="1"/>
  <c r="AD104" i="30" s="1"/>
  <c r="AD105" i="30" s="1"/>
  <c r="AD106" i="30" s="1"/>
  <c r="AD107" i="30" s="1"/>
  <c r="AD108" i="30" s="1"/>
  <c r="AD109" i="30" s="1"/>
  <c r="AD110" i="30" s="1"/>
  <c r="AD111" i="30" s="1"/>
  <c r="AD112" i="30" s="1"/>
  <c r="AD113" i="30" s="1"/>
  <c r="AD114" i="30" s="1"/>
  <c r="AD115" i="30" s="1"/>
  <c r="AD116" i="30" s="1"/>
  <c r="AD117" i="30" s="1"/>
  <c r="AD118" i="30" s="1"/>
  <c r="AD119" i="30" s="1"/>
  <c r="AD120" i="30" s="1"/>
  <c r="AD121" i="30" s="1"/>
  <c r="AD122" i="30" s="1"/>
  <c r="AD123" i="30" s="1"/>
  <c r="AD124" i="30" s="1"/>
  <c r="AD125" i="30" s="1"/>
  <c r="AD126" i="30" s="1"/>
  <c r="AD127" i="30" s="1"/>
  <c r="AD128" i="30" s="1"/>
  <c r="AD129" i="30" s="1"/>
  <c r="AD130" i="30" s="1"/>
  <c r="AD131" i="30" s="1"/>
  <c r="AD132" i="30" s="1"/>
  <c r="AD133" i="30" s="1"/>
  <c r="AD134" i="30" s="1"/>
  <c r="AD135" i="30" s="1"/>
  <c r="AD136" i="30" s="1"/>
  <c r="AD137" i="30" s="1"/>
  <c r="AD138" i="30" s="1"/>
  <c r="AD139" i="30" s="1"/>
  <c r="AD140" i="30" s="1"/>
  <c r="AD141" i="30" s="1"/>
  <c r="AD142" i="30" s="1"/>
  <c r="AD143" i="30" s="1"/>
  <c r="AD144" i="30" s="1"/>
  <c r="AD145" i="30" s="1"/>
  <c r="AD146" i="30" s="1"/>
  <c r="AD147" i="30" s="1"/>
  <c r="AD148" i="30" s="1"/>
  <c r="AD149" i="30" s="1"/>
  <c r="AD150" i="30" s="1"/>
  <c r="AD151" i="30" s="1"/>
  <c r="AD152" i="30" s="1"/>
  <c r="AD153" i="30" s="1"/>
  <c r="AD154" i="30" s="1"/>
  <c r="AD155" i="30" s="1"/>
  <c r="AD156" i="30" s="1"/>
  <c r="AD157" i="30" s="1"/>
  <c r="AD158" i="30" s="1"/>
  <c r="AD159" i="30" s="1"/>
  <c r="AD160" i="30" s="1"/>
  <c r="AD161" i="30" s="1"/>
  <c r="AD162" i="30" s="1"/>
  <c r="AD163" i="30" s="1"/>
  <c r="AD164" i="30" s="1"/>
  <c r="AD165" i="30" s="1"/>
  <c r="AD166" i="30" s="1"/>
  <c r="AD167" i="30" s="1"/>
  <c r="AD168" i="30" s="1"/>
  <c r="AD169" i="30" s="1"/>
  <c r="AD170" i="30" s="1"/>
  <c r="AD171" i="30" s="1"/>
  <c r="AD172" i="30" s="1"/>
  <c r="AD173" i="30" s="1"/>
  <c r="AD174" i="30" s="1"/>
  <c r="AD175" i="30" s="1"/>
  <c r="AD176" i="30" s="1"/>
  <c r="AD177" i="30" s="1"/>
  <c r="AD178" i="30" s="1"/>
  <c r="AD179" i="30" s="1"/>
  <c r="AD180" i="30" s="1"/>
  <c r="AD181" i="30" s="1"/>
  <c r="AD182" i="30" s="1"/>
  <c r="AD183" i="30" s="1"/>
  <c r="AD184" i="30" s="1"/>
  <c r="AD185" i="30" s="1"/>
  <c r="AD186" i="30" s="1"/>
  <c r="AD187" i="30" s="1"/>
  <c r="AD188" i="30" s="1"/>
  <c r="AD189" i="30" s="1"/>
  <c r="AD190" i="30" s="1"/>
  <c r="AD191" i="30" s="1"/>
  <c r="AD192" i="30" s="1"/>
  <c r="AD193" i="30" s="1"/>
  <c r="AD194" i="30" s="1"/>
  <c r="AD195" i="30" s="1"/>
  <c r="AD196" i="30" s="1"/>
  <c r="AD197" i="30" s="1"/>
  <c r="AD198" i="30" s="1"/>
  <c r="AD199" i="30" s="1"/>
  <c r="AD200" i="30" s="1"/>
  <c r="AD201" i="30" s="1"/>
  <c r="AD202" i="30" s="1"/>
  <c r="AD203" i="30" s="1"/>
  <c r="AD204" i="30" s="1"/>
  <c r="AD205" i="30" s="1"/>
  <c r="AD206" i="30" s="1"/>
  <c r="AD207" i="30" s="1"/>
  <c r="AD208" i="30" s="1"/>
  <c r="AD209" i="30" s="1"/>
  <c r="AD210" i="30" s="1"/>
  <c r="AD211" i="30" s="1"/>
  <c r="AD212" i="30" s="1"/>
  <c r="AD213" i="30" s="1"/>
  <c r="AD214" i="30" s="1"/>
  <c r="AD215" i="30" s="1"/>
  <c r="AD216" i="30" s="1"/>
  <c r="AD217" i="30" s="1"/>
  <c r="AD218" i="30" s="1"/>
  <c r="AD219" i="30" s="1"/>
  <c r="AD220" i="30" s="1"/>
  <c r="AD221" i="30" s="1"/>
  <c r="AD222" i="30" s="1"/>
  <c r="AD223" i="30" s="1"/>
  <c r="AD224" i="30" s="1"/>
  <c r="AD225" i="30" s="1"/>
  <c r="AD226" i="30" s="1"/>
  <c r="AD227" i="30" s="1"/>
  <c r="AD228" i="30" s="1"/>
  <c r="AD229" i="30" s="1"/>
  <c r="AD230" i="30" s="1"/>
  <c r="AD231" i="30" s="1"/>
  <c r="AD232" i="30" s="1"/>
  <c r="AD233" i="30" s="1"/>
  <c r="AD234" i="30" s="1"/>
  <c r="AD235" i="30" s="1"/>
  <c r="AD236" i="30" s="1"/>
  <c r="AD237" i="30" s="1"/>
  <c r="AD238" i="30" s="1"/>
  <c r="AD239" i="30" s="1"/>
  <c r="AD240" i="30" s="1"/>
  <c r="AD241" i="30" s="1"/>
  <c r="AD242" i="30" s="1"/>
  <c r="AD243" i="30" s="1"/>
  <c r="AD244" i="30" s="1"/>
  <c r="AD245" i="30" s="1"/>
  <c r="AD246" i="30" s="1"/>
  <c r="AD247" i="30" s="1"/>
  <c r="AD248" i="30" s="1"/>
  <c r="AD249" i="30" s="1"/>
  <c r="AD250" i="30" s="1"/>
  <c r="AD251" i="30" s="1"/>
  <c r="AD252" i="30" s="1"/>
  <c r="AD253" i="30" s="1"/>
  <c r="AD254" i="30" s="1"/>
  <c r="AD255" i="30" s="1"/>
  <c r="AD256" i="30" s="1"/>
  <c r="AD257" i="30" s="1"/>
  <c r="AD258" i="30" s="1"/>
  <c r="AD259" i="30" s="1"/>
  <c r="AD260" i="30" s="1"/>
  <c r="AD261" i="30" s="1"/>
  <c r="AD262" i="30" s="1"/>
  <c r="AD263" i="30" s="1"/>
  <c r="AD264" i="30" s="1"/>
  <c r="AD265" i="30" s="1"/>
  <c r="AD266" i="30" s="1"/>
  <c r="AD267" i="30" s="1"/>
  <c r="AD268" i="30" s="1"/>
  <c r="AD269" i="30" s="1"/>
  <c r="AD270" i="30" s="1"/>
  <c r="AD271" i="30" s="1"/>
  <c r="AD272" i="30" s="1"/>
  <c r="AD273" i="30" s="1"/>
  <c r="AD274" i="30" s="1"/>
  <c r="AD275" i="30" s="1"/>
  <c r="AD276" i="30" s="1"/>
  <c r="AD277" i="30" s="1"/>
  <c r="AD278" i="30" s="1"/>
  <c r="AD279" i="30" s="1"/>
  <c r="AD280" i="30" s="1"/>
  <c r="AD281" i="30" s="1"/>
  <c r="AD282" i="30" s="1"/>
  <c r="AD283" i="30" s="1"/>
  <c r="AD284" i="30" s="1"/>
  <c r="AD285" i="30" s="1"/>
  <c r="AD286" i="30" s="1"/>
  <c r="AD287" i="30" s="1"/>
  <c r="AD288" i="30" s="1"/>
  <c r="AD289" i="30" s="1"/>
  <c r="AD290" i="30" s="1"/>
  <c r="AD291" i="30" s="1"/>
  <c r="AD292" i="30" s="1"/>
  <c r="F23" i="30"/>
  <c r="F33" i="30"/>
  <c r="E35" i="30"/>
  <c r="E35" i="31"/>
  <c r="E33" i="31"/>
  <c r="F34" i="31"/>
  <c r="E34" i="31"/>
  <c r="F33" i="31"/>
  <c r="AD3" i="31"/>
  <c r="AD6" i="31" s="1"/>
  <c r="AD7" i="31" s="1"/>
  <c r="AD8" i="31" s="1"/>
  <c r="AD9" i="31" s="1"/>
  <c r="AD10" i="31" s="1"/>
  <c r="AD11" i="31" s="1"/>
  <c r="AD12" i="31" s="1"/>
  <c r="AD13" i="31" s="1"/>
  <c r="AD14" i="31" s="1"/>
  <c r="AD15" i="31" s="1"/>
  <c r="AD16" i="31" s="1"/>
  <c r="AD17" i="31" s="1"/>
  <c r="AD18" i="31" s="1"/>
  <c r="AD19" i="31" s="1"/>
  <c r="AD20" i="31" s="1"/>
  <c r="AD21" i="31" s="1"/>
  <c r="AD22" i="31" s="1"/>
  <c r="AD23" i="31" s="1"/>
  <c r="AD24" i="31" s="1"/>
  <c r="AD25" i="31" s="1"/>
  <c r="AD26" i="31" s="1"/>
  <c r="AD27" i="31" s="1"/>
  <c r="AD28" i="31" s="1"/>
  <c r="AD29" i="31" s="1"/>
  <c r="AD30" i="31" s="1"/>
  <c r="AD31" i="31" s="1"/>
  <c r="AD32" i="31" s="1"/>
  <c r="AD33" i="31" s="1"/>
  <c r="AD34" i="31" s="1"/>
  <c r="AD35" i="31" s="1"/>
  <c r="AD36" i="31" s="1"/>
  <c r="AD37" i="31" s="1"/>
  <c r="AD38" i="31" s="1"/>
  <c r="AD39" i="31" s="1"/>
  <c r="AD40" i="31" s="1"/>
  <c r="AD41" i="31" s="1"/>
  <c r="AD42" i="31" s="1"/>
  <c r="AD43" i="31" s="1"/>
  <c r="AD44" i="31" s="1"/>
  <c r="AD45" i="31" s="1"/>
  <c r="AD46" i="31" s="1"/>
  <c r="AD47" i="31" s="1"/>
  <c r="AD48" i="31" s="1"/>
  <c r="AD49" i="31" s="1"/>
  <c r="AD50" i="31" s="1"/>
  <c r="AD51" i="31" s="1"/>
  <c r="AD52" i="31" s="1"/>
  <c r="AD53" i="31" s="1"/>
  <c r="AD54" i="31" s="1"/>
  <c r="AD55" i="31" s="1"/>
  <c r="AD56" i="31" s="1"/>
  <c r="AD57" i="31" s="1"/>
  <c r="AD58" i="31" s="1"/>
  <c r="AD59" i="31" s="1"/>
  <c r="AD60" i="31" s="1"/>
  <c r="AD61" i="31" s="1"/>
  <c r="AD62" i="31" s="1"/>
  <c r="AD63" i="31" s="1"/>
  <c r="AD64" i="31" s="1"/>
  <c r="AD65" i="31" s="1"/>
  <c r="AD66" i="31" s="1"/>
  <c r="AD67" i="31" s="1"/>
  <c r="AD68" i="31" s="1"/>
  <c r="AD69" i="31" s="1"/>
  <c r="AD70" i="31" s="1"/>
  <c r="AD71" i="31" s="1"/>
  <c r="AD72" i="31" s="1"/>
  <c r="AD73" i="31" s="1"/>
  <c r="AD74" i="31" s="1"/>
  <c r="AD75" i="31" s="1"/>
  <c r="AD76" i="31" s="1"/>
  <c r="AD77" i="31" s="1"/>
  <c r="AD78" i="31" s="1"/>
  <c r="AD79" i="31" s="1"/>
  <c r="AD80" i="31" s="1"/>
  <c r="AD81" i="31" s="1"/>
  <c r="AD82" i="31" s="1"/>
  <c r="AD83" i="31" s="1"/>
  <c r="AD84" i="31" s="1"/>
  <c r="AD85" i="31" s="1"/>
  <c r="AD86" i="31" s="1"/>
  <c r="AD87" i="31" s="1"/>
  <c r="AD88" i="31" s="1"/>
  <c r="AD89" i="31" s="1"/>
  <c r="AD90" i="31" s="1"/>
  <c r="AD91" i="31" s="1"/>
  <c r="AD92" i="31" s="1"/>
  <c r="AD93" i="31" s="1"/>
  <c r="AD94" i="31" s="1"/>
  <c r="AD95" i="31" s="1"/>
  <c r="AD96" i="31" s="1"/>
  <c r="AD97" i="31" s="1"/>
  <c r="AD98" i="31" s="1"/>
  <c r="AD99" i="31" s="1"/>
  <c r="AD100" i="31" s="1"/>
  <c r="AD101" i="31" s="1"/>
  <c r="AD102" i="31" s="1"/>
  <c r="AD103" i="31" s="1"/>
  <c r="AD104" i="31" s="1"/>
  <c r="AD105" i="31" s="1"/>
  <c r="AD106" i="31" s="1"/>
  <c r="AD107" i="31" s="1"/>
  <c r="AD108" i="31" s="1"/>
  <c r="AD109" i="31" s="1"/>
  <c r="AD110" i="31" s="1"/>
  <c r="AD111" i="31" s="1"/>
  <c r="AD112" i="31" s="1"/>
  <c r="AD113" i="31" s="1"/>
  <c r="AD114" i="31" s="1"/>
  <c r="AD115" i="31" s="1"/>
  <c r="AD116" i="31" s="1"/>
  <c r="AD117" i="31" s="1"/>
  <c r="AD118" i="31" s="1"/>
  <c r="AD119" i="31" s="1"/>
  <c r="AD120" i="31" s="1"/>
  <c r="AD121" i="31" s="1"/>
  <c r="AD122" i="31" s="1"/>
  <c r="AD123" i="31" s="1"/>
  <c r="AD124" i="31" s="1"/>
  <c r="AD125" i="31" s="1"/>
  <c r="AD126" i="31" s="1"/>
  <c r="AD127" i="31" s="1"/>
  <c r="AD128" i="31" s="1"/>
  <c r="AD129" i="31" s="1"/>
  <c r="AD130" i="31" s="1"/>
  <c r="AD131" i="31" s="1"/>
  <c r="AD132" i="31" s="1"/>
  <c r="AD133" i="31" s="1"/>
  <c r="AD134" i="31" s="1"/>
  <c r="AD135" i="31" s="1"/>
  <c r="AD136" i="31" s="1"/>
  <c r="AD137" i="31" s="1"/>
  <c r="AD138" i="31" s="1"/>
  <c r="AD139" i="31" s="1"/>
  <c r="AD140" i="31" s="1"/>
  <c r="AD141" i="31" s="1"/>
  <c r="AD142" i="31" s="1"/>
  <c r="AD143" i="31" s="1"/>
  <c r="AD144" i="31" s="1"/>
  <c r="AD145" i="31" s="1"/>
  <c r="AD146" i="31" s="1"/>
  <c r="AD147" i="31" s="1"/>
  <c r="AD148" i="31" s="1"/>
  <c r="AD149" i="31" s="1"/>
  <c r="AD150" i="31" s="1"/>
  <c r="AD151" i="31" s="1"/>
  <c r="AD152" i="31" s="1"/>
  <c r="AD153" i="31" s="1"/>
  <c r="AD154" i="31" s="1"/>
  <c r="AD155" i="31" s="1"/>
  <c r="AD156" i="31" s="1"/>
  <c r="AD157" i="31" s="1"/>
  <c r="AD158" i="31" s="1"/>
  <c r="AD159" i="31" s="1"/>
  <c r="AD160" i="31" s="1"/>
  <c r="AD161" i="31" s="1"/>
  <c r="AD162" i="31" s="1"/>
  <c r="AD163" i="31" s="1"/>
  <c r="AD164" i="31" s="1"/>
  <c r="AD165" i="31" s="1"/>
  <c r="AD166" i="31" s="1"/>
  <c r="AD167" i="31" s="1"/>
  <c r="AD168" i="31" s="1"/>
  <c r="AD169" i="31" s="1"/>
  <c r="AD170" i="31" s="1"/>
  <c r="AD171" i="31" s="1"/>
  <c r="AD172" i="31" s="1"/>
  <c r="AD173" i="31" s="1"/>
  <c r="AD174" i="31" s="1"/>
  <c r="AD175" i="31" s="1"/>
  <c r="AD176" i="31" s="1"/>
  <c r="AD177" i="31" s="1"/>
  <c r="AD178" i="31" s="1"/>
  <c r="AD179" i="31" s="1"/>
  <c r="AD180" i="31" s="1"/>
  <c r="AD181" i="31" s="1"/>
  <c r="AD182" i="31" s="1"/>
  <c r="AD183" i="31" s="1"/>
  <c r="AD184" i="31" s="1"/>
  <c r="AD185" i="31" s="1"/>
  <c r="AD186" i="31" s="1"/>
  <c r="AD187" i="31" s="1"/>
  <c r="AD188" i="31" s="1"/>
  <c r="AD189" i="31" s="1"/>
  <c r="AD190" i="31" s="1"/>
  <c r="AD191" i="31" s="1"/>
  <c r="AD192" i="31" s="1"/>
  <c r="AD193" i="31" s="1"/>
  <c r="AD194" i="31" s="1"/>
  <c r="AD195" i="31" s="1"/>
  <c r="AD196" i="31" s="1"/>
  <c r="AD197" i="31" s="1"/>
  <c r="AD198" i="31" s="1"/>
  <c r="AD199" i="31" s="1"/>
  <c r="AD200" i="31" s="1"/>
  <c r="AD201" i="31" s="1"/>
  <c r="AD202" i="31" s="1"/>
  <c r="AD203" i="31" s="1"/>
  <c r="AD204" i="31" s="1"/>
  <c r="AD205" i="31" s="1"/>
  <c r="AD206" i="31" s="1"/>
  <c r="AD207" i="31" s="1"/>
  <c r="AD208" i="31" s="1"/>
  <c r="AD209" i="31" s="1"/>
  <c r="AD210" i="31" s="1"/>
  <c r="AD211" i="31" s="1"/>
  <c r="AD212" i="31" s="1"/>
  <c r="AD213" i="31" s="1"/>
  <c r="AD214" i="31" s="1"/>
  <c r="AD215" i="31" s="1"/>
  <c r="AD216" i="31" s="1"/>
  <c r="AD217" i="31" s="1"/>
  <c r="AD218" i="31" s="1"/>
  <c r="AD219" i="31" s="1"/>
  <c r="AD220" i="31" s="1"/>
  <c r="AD221" i="31" s="1"/>
  <c r="AD222" i="31" s="1"/>
  <c r="AD223" i="31" s="1"/>
  <c r="AD224" i="31" s="1"/>
  <c r="AD225" i="31" s="1"/>
  <c r="AD226" i="31" s="1"/>
  <c r="AD227" i="31" s="1"/>
  <c r="AD228" i="31" s="1"/>
  <c r="AD229" i="31" s="1"/>
  <c r="AD230" i="31" s="1"/>
  <c r="AD231" i="31" s="1"/>
  <c r="AD232" i="31" s="1"/>
  <c r="AD233" i="31" s="1"/>
  <c r="AD234" i="31" s="1"/>
  <c r="AD235" i="31" s="1"/>
  <c r="AD236" i="31" s="1"/>
  <c r="AD237" i="31" s="1"/>
  <c r="AD238" i="31" s="1"/>
  <c r="AD239" i="31" s="1"/>
  <c r="AD240" i="31" s="1"/>
  <c r="AD241" i="31" s="1"/>
  <c r="AD242" i="31" s="1"/>
  <c r="AD243" i="31" s="1"/>
  <c r="AD244" i="31" s="1"/>
  <c r="AD245" i="31" s="1"/>
  <c r="AD246" i="31" s="1"/>
  <c r="AD247" i="31" s="1"/>
  <c r="AD248" i="31" s="1"/>
  <c r="AD249" i="31" s="1"/>
  <c r="AD250" i="31" s="1"/>
  <c r="AD251" i="31" s="1"/>
  <c r="AD252" i="31" s="1"/>
  <c r="AD253" i="31" s="1"/>
  <c r="AD254" i="31" s="1"/>
  <c r="AD255" i="31" s="1"/>
  <c r="AD256" i="31" s="1"/>
  <c r="AD257" i="31" s="1"/>
  <c r="AD258" i="31" s="1"/>
  <c r="AD259" i="31" s="1"/>
  <c r="AD260" i="31" s="1"/>
  <c r="AD261" i="31" s="1"/>
  <c r="AD262" i="31" s="1"/>
  <c r="AD263" i="31" s="1"/>
  <c r="AD264" i="31" s="1"/>
  <c r="AD265" i="31" s="1"/>
  <c r="AD266" i="31" s="1"/>
  <c r="AD267" i="31" s="1"/>
  <c r="AD268" i="31" s="1"/>
  <c r="AD269" i="31" s="1"/>
  <c r="AD270" i="31" s="1"/>
  <c r="AD271" i="31" s="1"/>
  <c r="AD272" i="31" s="1"/>
  <c r="AD273" i="31" s="1"/>
  <c r="AD274" i="31" s="1"/>
  <c r="AD275" i="31" s="1"/>
  <c r="AD276" i="31" s="1"/>
  <c r="AD277" i="31" s="1"/>
  <c r="AD278" i="31" s="1"/>
  <c r="AD279" i="31" s="1"/>
  <c r="AD280" i="31" s="1"/>
  <c r="AD281" i="31" s="1"/>
  <c r="AD282" i="31" s="1"/>
  <c r="AD283" i="31" s="1"/>
  <c r="AD284" i="31" s="1"/>
  <c r="AD285" i="31" s="1"/>
  <c r="AD286" i="31" s="1"/>
  <c r="AD287" i="31" s="1"/>
  <c r="AD288" i="31" s="1"/>
  <c r="AD289" i="31" s="1"/>
  <c r="AD290" i="31" s="1"/>
  <c r="AD291" i="31" s="1"/>
  <c r="AD292" i="31" s="1"/>
  <c r="G17" i="31"/>
  <c r="F23" i="31"/>
  <c r="F35" i="31"/>
  <c r="E35" i="29"/>
  <c r="E33" i="29"/>
  <c r="F34" i="29"/>
  <c r="G17" i="29"/>
  <c r="F23" i="29"/>
  <c r="E34" i="29"/>
  <c r="AD3" i="29"/>
  <c r="AD6" i="29" s="1"/>
  <c r="AD7" i="29" s="1"/>
  <c r="AD8" i="29" s="1"/>
  <c r="AD9" i="29" s="1"/>
  <c r="AD10" i="29" s="1"/>
  <c r="AD11" i="29" s="1"/>
  <c r="AD12" i="29" s="1"/>
  <c r="AD13" i="29" s="1"/>
  <c r="AD14" i="29" s="1"/>
  <c r="AD15" i="29" s="1"/>
  <c r="AD16" i="29" s="1"/>
  <c r="AD17" i="29" s="1"/>
  <c r="AD18" i="29" s="1"/>
  <c r="AD19" i="29" s="1"/>
  <c r="AD20" i="29" s="1"/>
  <c r="AD21" i="29" s="1"/>
  <c r="AD22" i="29" s="1"/>
  <c r="AD23" i="29" s="1"/>
  <c r="AD24" i="29" s="1"/>
  <c r="AD25" i="29" s="1"/>
  <c r="AD26" i="29" s="1"/>
  <c r="AD27" i="29" s="1"/>
  <c r="AD28" i="29" s="1"/>
  <c r="AD29" i="29" s="1"/>
  <c r="AD30" i="29" s="1"/>
  <c r="AD31" i="29" s="1"/>
  <c r="AD32" i="29" s="1"/>
  <c r="AD33" i="29" s="1"/>
  <c r="AD34" i="29" s="1"/>
  <c r="AD35" i="29" s="1"/>
  <c r="AD36" i="29" s="1"/>
  <c r="AD37" i="29" s="1"/>
  <c r="AD38" i="29" s="1"/>
  <c r="AD39" i="29" s="1"/>
  <c r="AD40" i="29" s="1"/>
  <c r="AD41" i="29" s="1"/>
  <c r="AD42" i="29" s="1"/>
  <c r="AD43" i="29" s="1"/>
  <c r="AD44" i="29" s="1"/>
  <c r="AD45" i="29" s="1"/>
  <c r="AD46" i="29" s="1"/>
  <c r="AD47" i="29" s="1"/>
  <c r="AD48" i="29" s="1"/>
  <c r="AD49" i="29" s="1"/>
  <c r="AD50" i="29" s="1"/>
  <c r="AD51" i="29" s="1"/>
  <c r="AD52" i="29" s="1"/>
  <c r="AD53" i="29" s="1"/>
  <c r="AD54" i="29" s="1"/>
  <c r="AD55" i="29" s="1"/>
  <c r="AD56" i="29" s="1"/>
  <c r="AD57" i="29" s="1"/>
  <c r="AD58" i="29" s="1"/>
  <c r="AD59" i="29" s="1"/>
  <c r="AD60" i="29" s="1"/>
  <c r="AD61" i="29" s="1"/>
  <c r="AD62" i="29" s="1"/>
  <c r="AD63" i="29" s="1"/>
  <c r="AD64" i="29" s="1"/>
  <c r="AD65" i="29" s="1"/>
  <c r="AD66" i="29" s="1"/>
  <c r="AD67" i="29" s="1"/>
  <c r="AD68" i="29" s="1"/>
  <c r="AD69" i="29" s="1"/>
  <c r="AD70" i="29" s="1"/>
  <c r="AD71" i="29" s="1"/>
  <c r="AD72" i="29" s="1"/>
  <c r="AD73" i="29" s="1"/>
  <c r="AD74" i="29" s="1"/>
  <c r="AD75" i="29" s="1"/>
  <c r="AD76" i="29" s="1"/>
  <c r="AD77" i="29" s="1"/>
  <c r="AD78" i="29" s="1"/>
  <c r="AD79" i="29" s="1"/>
  <c r="AD80" i="29" s="1"/>
  <c r="AD81" i="29" s="1"/>
  <c r="AD82" i="29" s="1"/>
  <c r="AD83" i="29" s="1"/>
  <c r="AD84" i="29" s="1"/>
  <c r="AD85" i="29" s="1"/>
  <c r="AD86" i="29" s="1"/>
  <c r="AD87" i="29" s="1"/>
  <c r="AD88" i="29" s="1"/>
  <c r="AD89" i="29" s="1"/>
  <c r="AD90" i="29" s="1"/>
  <c r="AD91" i="29" s="1"/>
  <c r="AD92" i="29" s="1"/>
  <c r="AD93" i="29" s="1"/>
  <c r="AD94" i="29" s="1"/>
  <c r="AD95" i="29" s="1"/>
  <c r="AD96" i="29" s="1"/>
  <c r="AD97" i="29" s="1"/>
  <c r="AD98" i="29" s="1"/>
  <c r="AD99" i="29" s="1"/>
  <c r="AD100" i="29" s="1"/>
  <c r="AD101" i="29" s="1"/>
  <c r="AD102" i="29" s="1"/>
  <c r="AD103" i="29" s="1"/>
  <c r="AD104" i="29" s="1"/>
  <c r="AD105" i="29" s="1"/>
  <c r="AD106" i="29" s="1"/>
  <c r="AD107" i="29" s="1"/>
  <c r="AD108" i="29" s="1"/>
  <c r="AD109" i="29" s="1"/>
  <c r="AD110" i="29" s="1"/>
  <c r="AD111" i="29" s="1"/>
  <c r="AD112" i="29" s="1"/>
  <c r="AD113" i="29" s="1"/>
  <c r="AD114" i="29" s="1"/>
  <c r="AD115" i="29" s="1"/>
  <c r="AD116" i="29" s="1"/>
  <c r="AD117" i="29" s="1"/>
  <c r="AD118" i="29" s="1"/>
  <c r="AD119" i="29" s="1"/>
  <c r="AD120" i="29" s="1"/>
  <c r="AD121" i="29" s="1"/>
  <c r="AD122" i="29" s="1"/>
  <c r="AD123" i="29" s="1"/>
  <c r="AD124" i="29" s="1"/>
  <c r="AD125" i="29" s="1"/>
  <c r="AD126" i="29" s="1"/>
  <c r="AD127" i="29" s="1"/>
  <c r="AD128" i="29" s="1"/>
  <c r="AD129" i="29" s="1"/>
  <c r="AD130" i="29" s="1"/>
  <c r="AD131" i="29" s="1"/>
  <c r="AD132" i="29" s="1"/>
  <c r="AD133" i="29" s="1"/>
  <c r="AD134" i="29" s="1"/>
  <c r="AD135" i="29" s="1"/>
  <c r="AD136" i="29" s="1"/>
  <c r="AD137" i="29" s="1"/>
  <c r="AD138" i="29" s="1"/>
  <c r="AD139" i="29" s="1"/>
  <c r="AD140" i="29" s="1"/>
  <c r="AD141" i="29" s="1"/>
  <c r="AD142" i="29" s="1"/>
  <c r="AD143" i="29" s="1"/>
  <c r="AD144" i="29" s="1"/>
  <c r="AD145" i="29" s="1"/>
  <c r="AD146" i="29" s="1"/>
  <c r="AD147" i="29" s="1"/>
  <c r="AD148" i="29" s="1"/>
  <c r="AD149" i="29" s="1"/>
  <c r="AD150" i="29" s="1"/>
  <c r="AD151" i="29" s="1"/>
  <c r="AD152" i="29" s="1"/>
  <c r="AD153" i="29" s="1"/>
  <c r="AD154" i="29" s="1"/>
  <c r="AD155" i="29" s="1"/>
  <c r="AD156" i="29" s="1"/>
  <c r="AD157" i="29" s="1"/>
  <c r="AD158" i="29" s="1"/>
  <c r="AD159" i="29" s="1"/>
  <c r="AD160" i="29" s="1"/>
  <c r="AD161" i="29" s="1"/>
  <c r="AD162" i="29" s="1"/>
  <c r="AD163" i="29" s="1"/>
  <c r="AD164" i="29" s="1"/>
  <c r="AD165" i="29" s="1"/>
  <c r="AD166" i="29" s="1"/>
  <c r="AD167" i="29" s="1"/>
  <c r="AD168" i="29" s="1"/>
  <c r="AD169" i="29" s="1"/>
  <c r="AD170" i="29" s="1"/>
  <c r="AD171" i="29" s="1"/>
  <c r="AD172" i="29" s="1"/>
  <c r="AD173" i="29" s="1"/>
  <c r="AD174" i="29" s="1"/>
  <c r="AD175" i="29" s="1"/>
  <c r="AD176" i="29" s="1"/>
  <c r="AD177" i="29" s="1"/>
  <c r="AD178" i="29" s="1"/>
  <c r="AD179" i="29" s="1"/>
  <c r="AD180" i="29" s="1"/>
  <c r="AD181" i="29" s="1"/>
  <c r="AD182" i="29" s="1"/>
  <c r="AD183" i="29" s="1"/>
  <c r="AD184" i="29" s="1"/>
  <c r="AD185" i="29" s="1"/>
  <c r="AD186" i="29" s="1"/>
  <c r="AD187" i="29" s="1"/>
  <c r="AD188" i="29" s="1"/>
  <c r="AD189" i="29" s="1"/>
  <c r="AD190" i="29" s="1"/>
  <c r="AD191" i="29" s="1"/>
  <c r="AD192" i="29" s="1"/>
  <c r="AD193" i="29" s="1"/>
  <c r="AD194" i="29" s="1"/>
  <c r="AD195" i="29" s="1"/>
  <c r="AD196" i="29" s="1"/>
  <c r="AD197" i="29" s="1"/>
  <c r="AD198" i="29" s="1"/>
  <c r="AD199" i="29" s="1"/>
  <c r="AD200" i="29" s="1"/>
  <c r="AD201" i="29" s="1"/>
  <c r="AD202" i="29" s="1"/>
  <c r="AD203" i="29" s="1"/>
  <c r="AD204" i="29" s="1"/>
  <c r="AD205" i="29" s="1"/>
  <c r="AD206" i="29" s="1"/>
  <c r="AD207" i="29" s="1"/>
  <c r="AD208" i="29" s="1"/>
  <c r="AD209" i="29" s="1"/>
  <c r="AD210" i="29" s="1"/>
  <c r="AD211" i="29" s="1"/>
  <c r="AD212" i="29" s="1"/>
  <c r="AD213" i="29" s="1"/>
  <c r="AD214" i="29" s="1"/>
  <c r="AD215" i="29" s="1"/>
  <c r="AD216" i="29" s="1"/>
  <c r="AD217" i="29" s="1"/>
  <c r="AD218" i="29" s="1"/>
  <c r="AD219" i="29" s="1"/>
  <c r="AD220" i="29" s="1"/>
  <c r="AD221" i="29" s="1"/>
  <c r="AD222" i="29" s="1"/>
  <c r="AD223" i="29" s="1"/>
  <c r="AD224" i="29" s="1"/>
  <c r="AD225" i="29" s="1"/>
  <c r="AD226" i="29" s="1"/>
  <c r="AD227" i="29" s="1"/>
  <c r="AD228" i="29" s="1"/>
  <c r="AD229" i="29" s="1"/>
  <c r="AD230" i="29" s="1"/>
  <c r="AD231" i="29" s="1"/>
  <c r="AD232" i="29" s="1"/>
  <c r="AD233" i="29" s="1"/>
  <c r="AD234" i="29" s="1"/>
  <c r="AD235" i="29" s="1"/>
  <c r="AD236" i="29" s="1"/>
  <c r="AD237" i="29" s="1"/>
  <c r="AD238" i="29" s="1"/>
  <c r="AD239" i="29" s="1"/>
  <c r="AD240" i="29" s="1"/>
  <c r="AD241" i="29" s="1"/>
  <c r="AD242" i="29" s="1"/>
  <c r="AD243" i="29" s="1"/>
  <c r="AD244" i="29" s="1"/>
  <c r="AD245" i="29" s="1"/>
  <c r="AD246" i="29" s="1"/>
  <c r="AD247" i="29" s="1"/>
  <c r="AD248" i="29" s="1"/>
  <c r="AD249" i="29" s="1"/>
  <c r="AD250" i="29" s="1"/>
  <c r="AD251" i="29" s="1"/>
  <c r="AD252" i="29" s="1"/>
  <c r="AD253" i="29" s="1"/>
  <c r="AD254" i="29" s="1"/>
  <c r="AD255" i="29" s="1"/>
  <c r="AD256" i="29" s="1"/>
  <c r="AD257" i="29" s="1"/>
  <c r="AD258" i="29" s="1"/>
  <c r="AD259" i="29" s="1"/>
  <c r="AD260" i="29" s="1"/>
  <c r="AD261" i="29" s="1"/>
  <c r="AD262" i="29" s="1"/>
  <c r="AD263" i="29" s="1"/>
  <c r="AD264" i="29" s="1"/>
  <c r="AD265" i="29" s="1"/>
  <c r="AD266" i="29" s="1"/>
  <c r="AD267" i="29" s="1"/>
  <c r="AD268" i="29" s="1"/>
  <c r="AD269" i="29" s="1"/>
  <c r="AD270" i="29" s="1"/>
  <c r="AD271" i="29" s="1"/>
  <c r="AD272" i="29" s="1"/>
  <c r="AD273" i="29" s="1"/>
  <c r="AD274" i="29" s="1"/>
  <c r="AD275" i="29" s="1"/>
  <c r="AD276" i="29" s="1"/>
  <c r="AD277" i="29" s="1"/>
  <c r="AD278" i="29" s="1"/>
  <c r="AD279" i="29" s="1"/>
  <c r="AD280" i="29" s="1"/>
  <c r="AD281" i="29" s="1"/>
  <c r="AD282" i="29" s="1"/>
  <c r="AD283" i="29" s="1"/>
  <c r="AD284" i="29" s="1"/>
  <c r="AD285" i="29" s="1"/>
  <c r="AD286" i="29" s="1"/>
  <c r="AD287" i="29" s="1"/>
  <c r="AD288" i="29" s="1"/>
  <c r="AD289" i="29" s="1"/>
  <c r="AD290" i="29" s="1"/>
  <c r="AD291" i="29" s="1"/>
  <c r="AD292" i="29" s="1"/>
  <c r="F35" i="29"/>
  <c r="F33" i="29"/>
  <c r="F34" i="28"/>
  <c r="G17" i="28"/>
  <c r="E35" i="28"/>
  <c r="F23" i="28"/>
  <c r="E34" i="28"/>
  <c r="AD3" i="28"/>
  <c r="AD6" i="28" s="1"/>
  <c r="AD7" i="28" s="1"/>
  <c r="AD8" i="28" s="1"/>
  <c r="AD9" i="28" s="1"/>
  <c r="AD10" i="28" s="1"/>
  <c r="AD11" i="28" s="1"/>
  <c r="AD12" i="28" s="1"/>
  <c r="AD13" i="28" s="1"/>
  <c r="AD14" i="28" s="1"/>
  <c r="AD15" i="28" s="1"/>
  <c r="AD16" i="28" s="1"/>
  <c r="AD17" i="28" s="1"/>
  <c r="AD18" i="28" s="1"/>
  <c r="AD19" i="28" s="1"/>
  <c r="AD20" i="28" s="1"/>
  <c r="AD21" i="28" s="1"/>
  <c r="AD22" i="28" s="1"/>
  <c r="AD23" i="28" s="1"/>
  <c r="AD24" i="28" s="1"/>
  <c r="AD25" i="28" s="1"/>
  <c r="AD26" i="28" s="1"/>
  <c r="AD27" i="28" s="1"/>
  <c r="AD28" i="28" s="1"/>
  <c r="AD29" i="28" s="1"/>
  <c r="AD30" i="28" s="1"/>
  <c r="AD31" i="28" s="1"/>
  <c r="AD32" i="28" s="1"/>
  <c r="AD33" i="28" s="1"/>
  <c r="AD34" i="28" s="1"/>
  <c r="AD35" i="28" s="1"/>
  <c r="AD36" i="28" s="1"/>
  <c r="AD37" i="28" s="1"/>
  <c r="AD38" i="28" s="1"/>
  <c r="AD39" i="28" s="1"/>
  <c r="AD40" i="28" s="1"/>
  <c r="AD41" i="28" s="1"/>
  <c r="AD42" i="28" s="1"/>
  <c r="AD43" i="28" s="1"/>
  <c r="AD44" i="28" s="1"/>
  <c r="AD45" i="28" s="1"/>
  <c r="AD46" i="28" s="1"/>
  <c r="AD47" i="28" s="1"/>
  <c r="AD48" i="28" s="1"/>
  <c r="AD49" i="28" s="1"/>
  <c r="AD50" i="28" s="1"/>
  <c r="AD51" i="28" s="1"/>
  <c r="AD52" i="28" s="1"/>
  <c r="AD53" i="28" s="1"/>
  <c r="AD54" i="28" s="1"/>
  <c r="AD55" i="28" s="1"/>
  <c r="AD56" i="28" s="1"/>
  <c r="AD57" i="28" s="1"/>
  <c r="AD58" i="28" s="1"/>
  <c r="AD59" i="28" s="1"/>
  <c r="AD60" i="28" s="1"/>
  <c r="AD61" i="28" s="1"/>
  <c r="AD62" i="28" s="1"/>
  <c r="AD63" i="28" s="1"/>
  <c r="AD64" i="28" s="1"/>
  <c r="AD65" i="28" s="1"/>
  <c r="AD66" i="28" s="1"/>
  <c r="AD67" i="28" s="1"/>
  <c r="AD68" i="28" s="1"/>
  <c r="AD69" i="28" s="1"/>
  <c r="AD70" i="28" s="1"/>
  <c r="AD71" i="28" s="1"/>
  <c r="AD72" i="28" s="1"/>
  <c r="AD73" i="28" s="1"/>
  <c r="AD74" i="28" s="1"/>
  <c r="AD75" i="28" s="1"/>
  <c r="AD76" i="28" s="1"/>
  <c r="AD77" i="28" s="1"/>
  <c r="AD78" i="28" s="1"/>
  <c r="AD79" i="28" s="1"/>
  <c r="AD80" i="28" s="1"/>
  <c r="AD81" i="28" s="1"/>
  <c r="AD82" i="28" s="1"/>
  <c r="AD83" i="28" s="1"/>
  <c r="AD84" i="28" s="1"/>
  <c r="AD85" i="28" s="1"/>
  <c r="AD86" i="28" s="1"/>
  <c r="AD87" i="28" s="1"/>
  <c r="AD88" i="28" s="1"/>
  <c r="AD89" i="28" s="1"/>
  <c r="AD90" i="28" s="1"/>
  <c r="AD91" i="28" s="1"/>
  <c r="AD92" i="28" s="1"/>
  <c r="AD93" i="28" s="1"/>
  <c r="AD94" i="28" s="1"/>
  <c r="AD95" i="28" s="1"/>
  <c r="AD96" i="28" s="1"/>
  <c r="AD97" i="28" s="1"/>
  <c r="AD98" i="28" s="1"/>
  <c r="AD99" i="28" s="1"/>
  <c r="AD100" i="28" s="1"/>
  <c r="AD101" i="28" s="1"/>
  <c r="AD102" i="28" s="1"/>
  <c r="AD103" i="28" s="1"/>
  <c r="AD104" i="28" s="1"/>
  <c r="AD105" i="28" s="1"/>
  <c r="AD106" i="28" s="1"/>
  <c r="AD107" i="28" s="1"/>
  <c r="AD108" i="28" s="1"/>
  <c r="AD109" i="28" s="1"/>
  <c r="AD110" i="28" s="1"/>
  <c r="AD111" i="28" s="1"/>
  <c r="AD112" i="28" s="1"/>
  <c r="AD113" i="28" s="1"/>
  <c r="AD114" i="28" s="1"/>
  <c r="AD115" i="28" s="1"/>
  <c r="AD116" i="28" s="1"/>
  <c r="AD117" i="28" s="1"/>
  <c r="AD118" i="28" s="1"/>
  <c r="AD119" i="28" s="1"/>
  <c r="AD120" i="28" s="1"/>
  <c r="AD121" i="28" s="1"/>
  <c r="AD122" i="28" s="1"/>
  <c r="AD123" i="28" s="1"/>
  <c r="AD124" i="28" s="1"/>
  <c r="AD125" i="28" s="1"/>
  <c r="AD126" i="28" s="1"/>
  <c r="AD127" i="28" s="1"/>
  <c r="AD128" i="28" s="1"/>
  <c r="AD129" i="28" s="1"/>
  <c r="AD130" i="28" s="1"/>
  <c r="AD131" i="28" s="1"/>
  <c r="AD132" i="28" s="1"/>
  <c r="AD133" i="28" s="1"/>
  <c r="AD134" i="28" s="1"/>
  <c r="AD135" i="28" s="1"/>
  <c r="AD136" i="28" s="1"/>
  <c r="AD137" i="28" s="1"/>
  <c r="AD138" i="28" s="1"/>
  <c r="AD139" i="28" s="1"/>
  <c r="AD140" i="28" s="1"/>
  <c r="AD141" i="28" s="1"/>
  <c r="AD142" i="28" s="1"/>
  <c r="AD143" i="28" s="1"/>
  <c r="AD144" i="28" s="1"/>
  <c r="AD145" i="28" s="1"/>
  <c r="AD146" i="28" s="1"/>
  <c r="AD147" i="28" s="1"/>
  <c r="AD148" i="28" s="1"/>
  <c r="AD149" i="28" s="1"/>
  <c r="AD150" i="28" s="1"/>
  <c r="AD151" i="28" s="1"/>
  <c r="AD152" i="28" s="1"/>
  <c r="AD153" i="28" s="1"/>
  <c r="AD154" i="28" s="1"/>
  <c r="AD155" i="28" s="1"/>
  <c r="AD156" i="28" s="1"/>
  <c r="AD157" i="28" s="1"/>
  <c r="AD158" i="28" s="1"/>
  <c r="AD159" i="28" s="1"/>
  <c r="AD160" i="28" s="1"/>
  <c r="AD161" i="28" s="1"/>
  <c r="AD162" i="28" s="1"/>
  <c r="AD163" i="28" s="1"/>
  <c r="AD164" i="28" s="1"/>
  <c r="AD165" i="28" s="1"/>
  <c r="AD166" i="28" s="1"/>
  <c r="AD167" i="28" s="1"/>
  <c r="AD168" i="28" s="1"/>
  <c r="AD169" i="28" s="1"/>
  <c r="AD170" i="28" s="1"/>
  <c r="AD171" i="28" s="1"/>
  <c r="AD172" i="28" s="1"/>
  <c r="AD173" i="28" s="1"/>
  <c r="AD174" i="28" s="1"/>
  <c r="AD175" i="28" s="1"/>
  <c r="AD176" i="28" s="1"/>
  <c r="AD177" i="28" s="1"/>
  <c r="AD178" i="28" s="1"/>
  <c r="AD179" i="28" s="1"/>
  <c r="AD180" i="28" s="1"/>
  <c r="AD181" i="28" s="1"/>
  <c r="AD182" i="28" s="1"/>
  <c r="AD183" i="28" s="1"/>
  <c r="AD184" i="28" s="1"/>
  <c r="AD185" i="28" s="1"/>
  <c r="AD186" i="28" s="1"/>
  <c r="AD187" i="28" s="1"/>
  <c r="AD188" i="28" s="1"/>
  <c r="AD189" i="28" s="1"/>
  <c r="AD190" i="28" s="1"/>
  <c r="AD191" i="28" s="1"/>
  <c r="AD192" i="28" s="1"/>
  <c r="AD193" i="28" s="1"/>
  <c r="AD194" i="28" s="1"/>
  <c r="AD195" i="28" s="1"/>
  <c r="AD196" i="28" s="1"/>
  <c r="AD197" i="28" s="1"/>
  <c r="AD198" i="28" s="1"/>
  <c r="AD199" i="28" s="1"/>
  <c r="AD200" i="28" s="1"/>
  <c r="AD201" i="28" s="1"/>
  <c r="AD202" i="28" s="1"/>
  <c r="AD203" i="28" s="1"/>
  <c r="AD204" i="28" s="1"/>
  <c r="AD205" i="28" s="1"/>
  <c r="AD206" i="28" s="1"/>
  <c r="AD207" i="28" s="1"/>
  <c r="AD208" i="28" s="1"/>
  <c r="AD209" i="28" s="1"/>
  <c r="AD210" i="28" s="1"/>
  <c r="AD211" i="28" s="1"/>
  <c r="AD212" i="28" s="1"/>
  <c r="AD213" i="28" s="1"/>
  <c r="AD214" i="28" s="1"/>
  <c r="AD215" i="28" s="1"/>
  <c r="AD216" i="28" s="1"/>
  <c r="AD217" i="28" s="1"/>
  <c r="AD218" i="28" s="1"/>
  <c r="AD219" i="28" s="1"/>
  <c r="AD220" i="28" s="1"/>
  <c r="AD221" i="28" s="1"/>
  <c r="AD222" i="28" s="1"/>
  <c r="AD223" i="28" s="1"/>
  <c r="AD224" i="28" s="1"/>
  <c r="AD225" i="28" s="1"/>
  <c r="AD226" i="28" s="1"/>
  <c r="AD227" i="28" s="1"/>
  <c r="AD228" i="28" s="1"/>
  <c r="AD229" i="28" s="1"/>
  <c r="AD230" i="28" s="1"/>
  <c r="AD231" i="28" s="1"/>
  <c r="AD232" i="28" s="1"/>
  <c r="AD233" i="28" s="1"/>
  <c r="AD234" i="28" s="1"/>
  <c r="AD235" i="28" s="1"/>
  <c r="AD236" i="28" s="1"/>
  <c r="AD237" i="28" s="1"/>
  <c r="AD238" i="28" s="1"/>
  <c r="AD239" i="28" s="1"/>
  <c r="AD240" i="28" s="1"/>
  <c r="AD241" i="28" s="1"/>
  <c r="AD242" i="28" s="1"/>
  <c r="AD243" i="28" s="1"/>
  <c r="AD244" i="28" s="1"/>
  <c r="AD245" i="28" s="1"/>
  <c r="AD246" i="28" s="1"/>
  <c r="AD247" i="28" s="1"/>
  <c r="AD248" i="28" s="1"/>
  <c r="AD249" i="28" s="1"/>
  <c r="AD250" i="28" s="1"/>
  <c r="AD251" i="28" s="1"/>
  <c r="AD252" i="28" s="1"/>
  <c r="AD253" i="28" s="1"/>
  <c r="AD254" i="28" s="1"/>
  <c r="AD255" i="28" s="1"/>
  <c r="AD256" i="28" s="1"/>
  <c r="AD257" i="28" s="1"/>
  <c r="AD258" i="28" s="1"/>
  <c r="AD259" i="28" s="1"/>
  <c r="AD260" i="28" s="1"/>
  <c r="AD261" i="28" s="1"/>
  <c r="AD262" i="28" s="1"/>
  <c r="AD263" i="28" s="1"/>
  <c r="AD264" i="28" s="1"/>
  <c r="AD265" i="28" s="1"/>
  <c r="AD266" i="28" s="1"/>
  <c r="AD267" i="28" s="1"/>
  <c r="AD268" i="28" s="1"/>
  <c r="AD269" i="28" s="1"/>
  <c r="AD270" i="28" s="1"/>
  <c r="AD271" i="28" s="1"/>
  <c r="AD272" i="28" s="1"/>
  <c r="AD273" i="28" s="1"/>
  <c r="AD274" i="28" s="1"/>
  <c r="AD275" i="28" s="1"/>
  <c r="AD276" i="28" s="1"/>
  <c r="AD277" i="28" s="1"/>
  <c r="AD278" i="28" s="1"/>
  <c r="AD279" i="28" s="1"/>
  <c r="AD280" i="28" s="1"/>
  <c r="AD281" i="28" s="1"/>
  <c r="AD282" i="28" s="1"/>
  <c r="AD283" i="28" s="1"/>
  <c r="AD284" i="28" s="1"/>
  <c r="AD285" i="28" s="1"/>
  <c r="AD286" i="28" s="1"/>
  <c r="AD287" i="28" s="1"/>
  <c r="AD288" i="28" s="1"/>
  <c r="AD289" i="28" s="1"/>
  <c r="AD290" i="28" s="1"/>
  <c r="AD291" i="28" s="1"/>
  <c r="AD292" i="28" s="1"/>
  <c r="F35" i="28"/>
  <c r="F33" i="28"/>
  <c r="E33" i="28"/>
  <c r="E35" i="27"/>
  <c r="E33" i="27"/>
  <c r="F34" i="27"/>
  <c r="E34" i="27"/>
  <c r="G17" i="27"/>
  <c r="F33" i="27"/>
  <c r="F23" i="27"/>
  <c r="AD3" i="27"/>
  <c r="AD6" i="27" s="1"/>
  <c r="AD7" i="27" s="1"/>
  <c r="AD8" i="27" s="1"/>
  <c r="AD9" i="27" s="1"/>
  <c r="AD10" i="27" s="1"/>
  <c r="AD11" i="27" s="1"/>
  <c r="AD12" i="27" s="1"/>
  <c r="AD13" i="27" s="1"/>
  <c r="AD14" i="27" s="1"/>
  <c r="AD15" i="27" s="1"/>
  <c r="AD16" i="27" s="1"/>
  <c r="AD17" i="27" s="1"/>
  <c r="AD18" i="27" s="1"/>
  <c r="AD19" i="27" s="1"/>
  <c r="AD20" i="27" s="1"/>
  <c r="AD21" i="27" s="1"/>
  <c r="AD22" i="27" s="1"/>
  <c r="AD23" i="27" s="1"/>
  <c r="AD24" i="27" s="1"/>
  <c r="AD25" i="27" s="1"/>
  <c r="AD26" i="27" s="1"/>
  <c r="AD27" i="27" s="1"/>
  <c r="AD28" i="27" s="1"/>
  <c r="AD29" i="27" s="1"/>
  <c r="AD30" i="27" s="1"/>
  <c r="AD31" i="27" s="1"/>
  <c r="AD32" i="27" s="1"/>
  <c r="AD33" i="27" s="1"/>
  <c r="AD34" i="27" s="1"/>
  <c r="AD35" i="27" s="1"/>
  <c r="AD36" i="27" s="1"/>
  <c r="AD37" i="27" s="1"/>
  <c r="AD38" i="27" s="1"/>
  <c r="AD39" i="27" s="1"/>
  <c r="AD40" i="27" s="1"/>
  <c r="AD41" i="27" s="1"/>
  <c r="AD42" i="27" s="1"/>
  <c r="AD43" i="27" s="1"/>
  <c r="AD44" i="27" s="1"/>
  <c r="AD45" i="27" s="1"/>
  <c r="AD46" i="27" s="1"/>
  <c r="AD47" i="27" s="1"/>
  <c r="AD48" i="27" s="1"/>
  <c r="AD49" i="27" s="1"/>
  <c r="AD50" i="27" s="1"/>
  <c r="AD51" i="27" s="1"/>
  <c r="AD52" i="27" s="1"/>
  <c r="AD53" i="27" s="1"/>
  <c r="AD54" i="27" s="1"/>
  <c r="AD55" i="27" s="1"/>
  <c r="AD56" i="27" s="1"/>
  <c r="AD57" i="27" s="1"/>
  <c r="AD58" i="27" s="1"/>
  <c r="AD59" i="27" s="1"/>
  <c r="AD60" i="27" s="1"/>
  <c r="AD61" i="27" s="1"/>
  <c r="AD62" i="27" s="1"/>
  <c r="AD63" i="27" s="1"/>
  <c r="AD64" i="27" s="1"/>
  <c r="AD65" i="27" s="1"/>
  <c r="AD66" i="27" s="1"/>
  <c r="AD67" i="27" s="1"/>
  <c r="AD68" i="27" s="1"/>
  <c r="AD69" i="27" s="1"/>
  <c r="AD70" i="27" s="1"/>
  <c r="AD71" i="27" s="1"/>
  <c r="AD72" i="27" s="1"/>
  <c r="AD73" i="27" s="1"/>
  <c r="AD74" i="27" s="1"/>
  <c r="AD75" i="27" s="1"/>
  <c r="AD76" i="27" s="1"/>
  <c r="AD77" i="27" s="1"/>
  <c r="AD78" i="27" s="1"/>
  <c r="AD79" i="27" s="1"/>
  <c r="AD80" i="27" s="1"/>
  <c r="AD81" i="27" s="1"/>
  <c r="AD82" i="27" s="1"/>
  <c r="AD83" i="27" s="1"/>
  <c r="AD84" i="27" s="1"/>
  <c r="AD85" i="27" s="1"/>
  <c r="AD86" i="27" s="1"/>
  <c r="AD87" i="27" s="1"/>
  <c r="AD88" i="27" s="1"/>
  <c r="AD89" i="27" s="1"/>
  <c r="AD90" i="27" s="1"/>
  <c r="AD91" i="27" s="1"/>
  <c r="AD92" i="27" s="1"/>
  <c r="AD93" i="27" s="1"/>
  <c r="AD94" i="27" s="1"/>
  <c r="AD95" i="27" s="1"/>
  <c r="AD96" i="27" s="1"/>
  <c r="AD97" i="27" s="1"/>
  <c r="AD98" i="27" s="1"/>
  <c r="AD99" i="27" s="1"/>
  <c r="AD100" i="27" s="1"/>
  <c r="AD101" i="27" s="1"/>
  <c r="AD102" i="27" s="1"/>
  <c r="AD103" i="27" s="1"/>
  <c r="AD104" i="27" s="1"/>
  <c r="AD105" i="27" s="1"/>
  <c r="AD106" i="27" s="1"/>
  <c r="AD107" i="27" s="1"/>
  <c r="AD108" i="27" s="1"/>
  <c r="AD109" i="27" s="1"/>
  <c r="AD110" i="27" s="1"/>
  <c r="AD111" i="27" s="1"/>
  <c r="AD112" i="27" s="1"/>
  <c r="AD113" i="27" s="1"/>
  <c r="AD114" i="27" s="1"/>
  <c r="AD115" i="27" s="1"/>
  <c r="AD116" i="27" s="1"/>
  <c r="AD117" i="27" s="1"/>
  <c r="AD118" i="27" s="1"/>
  <c r="AD119" i="27" s="1"/>
  <c r="AD120" i="27" s="1"/>
  <c r="AD121" i="27" s="1"/>
  <c r="AD122" i="27" s="1"/>
  <c r="AD123" i="27" s="1"/>
  <c r="AD124" i="27" s="1"/>
  <c r="AD125" i="27" s="1"/>
  <c r="AD126" i="27" s="1"/>
  <c r="AD127" i="27" s="1"/>
  <c r="AD128" i="27" s="1"/>
  <c r="AD129" i="27" s="1"/>
  <c r="AD130" i="27" s="1"/>
  <c r="AD131" i="27" s="1"/>
  <c r="AD132" i="27" s="1"/>
  <c r="AD133" i="27" s="1"/>
  <c r="AD134" i="27" s="1"/>
  <c r="AD135" i="27" s="1"/>
  <c r="AD136" i="27" s="1"/>
  <c r="AD137" i="27" s="1"/>
  <c r="AD138" i="27" s="1"/>
  <c r="AD139" i="27" s="1"/>
  <c r="AD140" i="27" s="1"/>
  <c r="AD141" i="27" s="1"/>
  <c r="AD142" i="27" s="1"/>
  <c r="AD143" i="27" s="1"/>
  <c r="AD144" i="27" s="1"/>
  <c r="AD145" i="27" s="1"/>
  <c r="AD146" i="27" s="1"/>
  <c r="AD147" i="27" s="1"/>
  <c r="AD148" i="27" s="1"/>
  <c r="AD149" i="27" s="1"/>
  <c r="AD150" i="27" s="1"/>
  <c r="AD151" i="27" s="1"/>
  <c r="AD152" i="27" s="1"/>
  <c r="AD153" i="27" s="1"/>
  <c r="AD154" i="27" s="1"/>
  <c r="AD155" i="27" s="1"/>
  <c r="AD156" i="27" s="1"/>
  <c r="AD157" i="27" s="1"/>
  <c r="AD158" i="27" s="1"/>
  <c r="AD159" i="27" s="1"/>
  <c r="AD160" i="27" s="1"/>
  <c r="AD161" i="27" s="1"/>
  <c r="AD162" i="27" s="1"/>
  <c r="AD163" i="27" s="1"/>
  <c r="AD164" i="27" s="1"/>
  <c r="AD165" i="27" s="1"/>
  <c r="AD166" i="27" s="1"/>
  <c r="AD167" i="27" s="1"/>
  <c r="AD168" i="27" s="1"/>
  <c r="AD169" i="27" s="1"/>
  <c r="AD170" i="27" s="1"/>
  <c r="AD171" i="27" s="1"/>
  <c r="AD172" i="27" s="1"/>
  <c r="AD173" i="27" s="1"/>
  <c r="AD174" i="27" s="1"/>
  <c r="AD175" i="27" s="1"/>
  <c r="AD176" i="27" s="1"/>
  <c r="AD177" i="27" s="1"/>
  <c r="AD178" i="27" s="1"/>
  <c r="AD179" i="27" s="1"/>
  <c r="AD180" i="27" s="1"/>
  <c r="AD181" i="27" s="1"/>
  <c r="AD182" i="27" s="1"/>
  <c r="AD183" i="27" s="1"/>
  <c r="AD184" i="27" s="1"/>
  <c r="AD185" i="27" s="1"/>
  <c r="AD186" i="27" s="1"/>
  <c r="AD187" i="27" s="1"/>
  <c r="AD188" i="27" s="1"/>
  <c r="AD189" i="27" s="1"/>
  <c r="AD190" i="27" s="1"/>
  <c r="AD191" i="27" s="1"/>
  <c r="AD192" i="27" s="1"/>
  <c r="AD193" i="27" s="1"/>
  <c r="AD194" i="27" s="1"/>
  <c r="AD195" i="27" s="1"/>
  <c r="AD196" i="27" s="1"/>
  <c r="AD197" i="27" s="1"/>
  <c r="AD198" i="27" s="1"/>
  <c r="AD199" i="27" s="1"/>
  <c r="AD200" i="27" s="1"/>
  <c r="AD201" i="27" s="1"/>
  <c r="AD202" i="27" s="1"/>
  <c r="AD203" i="27" s="1"/>
  <c r="AD204" i="27" s="1"/>
  <c r="AD205" i="27" s="1"/>
  <c r="AD206" i="27" s="1"/>
  <c r="AD207" i="27" s="1"/>
  <c r="AD208" i="27" s="1"/>
  <c r="AD209" i="27" s="1"/>
  <c r="AD210" i="27" s="1"/>
  <c r="AD211" i="27" s="1"/>
  <c r="AD212" i="27" s="1"/>
  <c r="AD213" i="27" s="1"/>
  <c r="AD214" i="27" s="1"/>
  <c r="AD215" i="27" s="1"/>
  <c r="AD216" i="27" s="1"/>
  <c r="AD217" i="27" s="1"/>
  <c r="AD218" i="27" s="1"/>
  <c r="AD219" i="27" s="1"/>
  <c r="AD220" i="27" s="1"/>
  <c r="AD221" i="27" s="1"/>
  <c r="AD222" i="27" s="1"/>
  <c r="AD223" i="27" s="1"/>
  <c r="AD224" i="27" s="1"/>
  <c r="AD225" i="27" s="1"/>
  <c r="AD226" i="27" s="1"/>
  <c r="AD227" i="27" s="1"/>
  <c r="AD228" i="27" s="1"/>
  <c r="AD229" i="27" s="1"/>
  <c r="AD230" i="27" s="1"/>
  <c r="AD231" i="27" s="1"/>
  <c r="AD232" i="27" s="1"/>
  <c r="AD233" i="27" s="1"/>
  <c r="AD234" i="27" s="1"/>
  <c r="AD235" i="27" s="1"/>
  <c r="AD236" i="27" s="1"/>
  <c r="AD237" i="27" s="1"/>
  <c r="AD238" i="27" s="1"/>
  <c r="AD239" i="27" s="1"/>
  <c r="AD240" i="27" s="1"/>
  <c r="AD241" i="27" s="1"/>
  <c r="AD242" i="27" s="1"/>
  <c r="AD243" i="27" s="1"/>
  <c r="AD244" i="27" s="1"/>
  <c r="AD245" i="27" s="1"/>
  <c r="AD246" i="27" s="1"/>
  <c r="AD247" i="27" s="1"/>
  <c r="AD248" i="27" s="1"/>
  <c r="AD249" i="27" s="1"/>
  <c r="AD250" i="27" s="1"/>
  <c r="AD251" i="27" s="1"/>
  <c r="AD252" i="27" s="1"/>
  <c r="AD253" i="27" s="1"/>
  <c r="AD254" i="27" s="1"/>
  <c r="AD255" i="27" s="1"/>
  <c r="AD256" i="27" s="1"/>
  <c r="AD257" i="27" s="1"/>
  <c r="AD258" i="27" s="1"/>
  <c r="AD259" i="27" s="1"/>
  <c r="AD260" i="27" s="1"/>
  <c r="AD261" i="27" s="1"/>
  <c r="AD262" i="27" s="1"/>
  <c r="AD263" i="27" s="1"/>
  <c r="AD264" i="27" s="1"/>
  <c r="AD265" i="27" s="1"/>
  <c r="AD266" i="27" s="1"/>
  <c r="AD267" i="27" s="1"/>
  <c r="AD268" i="27" s="1"/>
  <c r="AD269" i="27" s="1"/>
  <c r="AD270" i="27" s="1"/>
  <c r="AD271" i="27" s="1"/>
  <c r="AD272" i="27" s="1"/>
  <c r="AD273" i="27" s="1"/>
  <c r="AD274" i="27" s="1"/>
  <c r="AD275" i="27" s="1"/>
  <c r="AD276" i="27" s="1"/>
  <c r="AD277" i="27" s="1"/>
  <c r="AD278" i="27" s="1"/>
  <c r="AD279" i="27" s="1"/>
  <c r="AD280" i="27" s="1"/>
  <c r="AD281" i="27" s="1"/>
  <c r="AD282" i="27" s="1"/>
  <c r="AD283" i="27" s="1"/>
  <c r="AD284" i="27" s="1"/>
  <c r="AD285" i="27" s="1"/>
  <c r="AD286" i="27" s="1"/>
  <c r="AD287" i="27" s="1"/>
  <c r="AD288" i="27" s="1"/>
  <c r="AD289" i="27" s="1"/>
  <c r="AD290" i="27" s="1"/>
  <c r="AD291" i="27" s="1"/>
  <c r="AD292" i="27" s="1"/>
  <c r="F35" i="27"/>
  <c r="F26" i="26"/>
  <c r="D25" i="26"/>
  <c r="D30" i="26"/>
  <c r="F30" i="26" s="1"/>
  <c r="D23" i="26" l="1"/>
  <c r="F25" i="26"/>
  <c r="F35" i="26" l="1"/>
  <c r="E35" i="26"/>
  <c r="F17" i="26"/>
  <c r="E33" i="26"/>
  <c r="F34" i="26"/>
  <c r="E34" i="26"/>
  <c r="AD3" i="26"/>
  <c r="AD6" i="26" s="1"/>
  <c r="AD7" i="26" s="1"/>
  <c r="AD8" i="26" s="1"/>
  <c r="AD9" i="26" s="1"/>
  <c r="AD10" i="26" s="1"/>
  <c r="AD11" i="26" s="1"/>
  <c r="AD12" i="26" s="1"/>
  <c r="AD13" i="26" s="1"/>
  <c r="AD14" i="26" s="1"/>
  <c r="AD15" i="26" s="1"/>
  <c r="AD16" i="26" s="1"/>
  <c r="AD17" i="26" s="1"/>
  <c r="AD18" i="26" s="1"/>
  <c r="AD19" i="26" s="1"/>
  <c r="AD20" i="26" s="1"/>
  <c r="AD21" i="26" s="1"/>
  <c r="AD22" i="26" s="1"/>
  <c r="AD23" i="26" s="1"/>
  <c r="AD24" i="26" s="1"/>
  <c r="AD25" i="26" s="1"/>
  <c r="AD26" i="26" s="1"/>
  <c r="AD27" i="26" s="1"/>
  <c r="AD28" i="26" s="1"/>
  <c r="AD29" i="26" s="1"/>
  <c r="AD30" i="26" s="1"/>
  <c r="AD31" i="26" s="1"/>
  <c r="AD32" i="26" s="1"/>
  <c r="AD33" i="26" s="1"/>
  <c r="AD34" i="26" s="1"/>
  <c r="AD35" i="26" s="1"/>
  <c r="AD36" i="26" s="1"/>
  <c r="AD37" i="26" s="1"/>
  <c r="AD38" i="26" s="1"/>
  <c r="AD39" i="26" s="1"/>
  <c r="AD40" i="26" s="1"/>
  <c r="AD41" i="26" s="1"/>
  <c r="AD42" i="26" s="1"/>
  <c r="AD43" i="26" s="1"/>
  <c r="AD44" i="26" s="1"/>
  <c r="AD45" i="26" s="1"/>
  <c r="AD46" i="26" s="1"/>
  <c r="AD47" i="26" s="1"/>
  <c r="AD48" i="26" s="1"/>
  <c r="AD49" i="26" s="1"/>
  <c r="AD50" i="26" s="1"/>
  <c r="AD51" i="26" s="1"/>
  <c r="AD52" i="26" s="1"/>
  <c r="AD53" i="26" s="1"/>
  <c r="AD54" i="26" s="1"/>
  <c r="AD55" i="26" s="1"/>
  <c r="AD56" i="26" s="1"/>
  <c r="AD57" i="26" s="1"/>
  <c r="AD58" i="26" s="1"/>
  <c r="AD59" i="26" s="1"/>
  <c r="AD60" i="26" s="1"/>
  <c r="AD61" i="26" s="1"/>
  <c r="AD62" i="26" s="1"/>
  <c r="AD63" i="26" s="1"/>
  <c r="AD64" i="26" s="1"/>
  <c r="AD65" i="26" s="1"/>
  <c r="AD66" i="26" s="1"/>
  <c r="AD67" i="26" s="1"/>
  <c r="AD68" i="26" s="1"/>
  <c r="AD69" i="26" s="1"/>
  <c r="AD70" i="26" s="1"/>
  <c r="AD71" i="26" s="1"/>
  <c r="AD72" i="26" s="1"/>
  <c r="AD73" i="26" s="1"/>
  <c r="AD74" i="26" s="1"/>
  <c r="AD75" i="26" s="1"/>
  <c r="AD76" i="26" s="1"/>
  <c r="AD77" i="26" s="1"/>
  <c r="AD78" i="26" s="1"/>
  <c r="AD79" i="26" s="1"/>
  <c r="AD80" i="26" s="1"/>
  <c r="AD81" i="26" s="1"/>
  <c r="AD82" i="26" s="1"/>
  <c r="AD83" i="26" s="1"/>
  <c r="AD84" i="26" s="1"/>
  <c r="AD85" i="26" s="1"/>
  <c r="AD86" i="26" s="1"/>
  <c r="AD87" i="26" s="1"/>
  <c r="AD88" i="26" s="1"/>
  <c r="AD89" i="26" s="1"/>
  <c r="AD90" i="26" s="1"/>
  <c r="AD91" i="26" s="1"/>
  <c r="AD92" i="26" s="1"/>
  <c r="AD93" i="26" s="1"/>
  <c r="AD94" i="26" s="1"/>
  <c r="AD95" i="26" s="1"/>
  <c r="AD96" i="26" s="1"/>
  <c r="AD97" i="26" s="1"/>
  <c r="AD98" i="26" s="1"/>
  <c r="AD99" i="26" s="1"/>
  <c r="AD100" i="26" s="1"/>
  <c r="AD101" i="26" s="1"/>
  <c r="AD102" i="26" s="1"/>
  <c r="AD103" i="26" s="1"/>
  <c r="AD104" i="26" s="1"/>
  <c r="AD105" i="26" s="1"/>
  <c r="AD106" i="26" s="1"/>
  <c r="AD107" i="26" s="1"/>
  <c r="AD108" i="26" s="1"/>
  <c r="AD109" i="26" s="1"/>
  <c r="AD110" i="26" s="1"/>
  <c r="AD111" i="26" s="1"/>
  <c r="AD112" i="26" s="1"/>
  <c r="AD113" i="26" s="1"/>
  <c r="AD114" i="26" s="1"/>
  <c r="AD115" i="26" s="1"/>
  <c r="AD116" i="26" s="1"/>
  <c r="AD117" i="26" s="1"/>
  <c r="AD118" i="26" s="1"/>
  <c r="AD119" i="26" s="1"/>
  <c r="AD120" i="26" s="1"/>
  <c r="AD121" i="26" s="1"/>
  <c r="AD122" i="26" s="1"/>
  <c r="AD123" i="26" s="1"/>
  <c r="AD124" i="26" s="1"/>
  <c r="AD125" i="26" s="1"/>
  <c r="AD126" i="26" s="1"/>
  <c r="AD127" i="26" s="1"/>
  <c r="AD128" i="26" s="1"/>
  <c r="AD129" i="26" s="1"/>
  <c r="AD130" i="26" s="1"/>
  <c r="AD131" i="26" s="1"/>
  <c r="AD132" i="26" s="1"/>
  <c r="AD133" i="26" s="1"/>
  <c r="AD134" i="26" s="1"/>
  <c r="AD135" i="26" s="1"/>
  <c r="AD136" i="26" s="1"/>
  <c r="AD137" i="26" s="1"/>
  <c r="AD138" i="26" s="1"/>
  <c r="AD139" i="26" s="1"/>
  <c r="AD140" i="26" s="1"/>
  <c r="AD141" i="26" s="1"/>
  <c r="AD142" i="26" s="1"/>
  <c r="AD143" i="26" s="1"/>
  <c r="AD144" i="26" s="1"/>
  <c r="AD145" i="26" s="1"/>
  <c r="AD146" i="26" s="1"/>
  <c r="AD147" i="26" s="1"/>
  <c r="AD148" i="26" s="1"/>
  <c r="AD149" i="26" s="1"/>
  <c r="AD150" i="26" s="1"/>
  <c r="AD151" i="26" s="1"/>
  <c r="AD152" i="26" s="1"/>
  <c r="AD153" i="26" s="1"/>
  <c r="AD154" i="26" s="1"/>
  <c r="AD155" i="26" s="1"/>
  <c r="AD156" i="26" s="1"/>
  <c r="AD157" i="26" s="1"/>
  <c r="AD158" i="26" s="1"/>
  <c r="AD159" i="26" s="1"/>
  <c r="AD160" i="26" s="1"/>
  <c r="AD161" i="26" s="1"/>
  <c r="AD162" i="26" s="1"/>
  <c r="AD163" i="26" s="1"/>
  <c r="AD164" i="26" s="1"/>
  <c r="AD165" i="26" s="1"/>
  <c r="AD166" i="26" s="1"/>
  <c r="AD167" i="26" s="1"/>
  <c r="AD168" i="26" s="1"/>
  <c r="AD169" i="26" s="1"/>
  <c r="AD170" i="26" s="1"/>
  <c r="AD171" i="26" s="1"/>
  <c r="AD172" i="26" s="1"/>
  <c r="AD173" i="26" s="1"/>
  <c r="AD174" i="26" s="1"/>
  <c r="AD175" i="26" s="1"/>
  <c r="AD176" i="26" s="1"/>
  <c r="AD177" i="26" s="1"/>
  <c r="AD178" i="26" s="1"/>
  <c r="AD179" i="26" s="1"/>
  <c r="AD180" i="26" s="1"/>
  <c r="AD181" i="26" s="1"/>
  <c r="AD182" i="26" s="1"/>
  <c r="AD183" i="26" s="1"/>
  <c r="AD184" i="26" s="1"/>
  <c r="AD185" i="26" s="1"/>
  <c r="AD186" i="26" s="1"/>
  <c r="AD187" i="26" s="1"/>
  <c r="AD188" i="26" s="1"/>
  <c r="AD189" i="26" s="1"/>
  <c r="AD190" i="26" s="1"/>
  <c r="AD191" i="26" s="1"/>
  <c r="AD192" i="26" s="1"/>
  <c r="AD193" i="26" s="1"/>
  <c r="AD194" i="26" s="1"/>
  <c r="AD195" i="26" s="1"/>
  <c r="AD196" i="26" s="1"/>
  <c r="AD197" i="26" s="1"/>
  <c r="AD198" i="26" s="1"/>
  <c r="AD199" i="26" s="1"/>
  <c r="AD200" i="26" s="1"/>
  <c r="AD201" i="26" s="1"/>
  <c r="AD202" i="26" s="1"/>
  <c r="AD203" i="26" s="1"/>
  <c r="AD204" i="26" s="1"/>
  <c r="AD205" i="26" s="1"/>
  <c r="AD206" i="26" s="1"/>
  <c r="AD207" i="26" s="1"/>
  <c r="AD208" i="26" s="1"/>
  <c r="AD209" i="26" s="1"/>
  <c r="AD210" i="26" s="1"/>
  <c r="AD211" i="26" s="1"/>
  <c r="AD212" i="26" s="1"/>
  <c r="AD213" i="26" s="1"/>
  <c r="AD214" i="26" s="1"/>
  <c r="AD215" i="26" s="1"/>
  <c r="AD216" i="26" s="1"/>
  <c r="AD217" i="26" s="1"/>
  <c r="AD218" i="26" s="1"/>
  <c r="AD219" i="26" s="1"/>
  <c r="AD220" i="26" s="1"/>
  <c r="AD221" i="26" s="1"/>
  <c r="AD222" i="26" s="1"/>
  <c r="AD223" i="26" s="1"/>
  <c r="AD224" i="26" s="1"/>
  <c r="AD225" i="26" s="1"/>
  <c r="AD226" i="26" s="1"/>
  <c r="AD227" i="26" s="1"/>
  <c r="AD228" i="26" s="1"/>
  <c r="AD229" i="26" s="1"/>
  <c r="AD230" i="26" s="1"/>
  <c r="AD231" i="26" s="1"/>
  <c r="AD232" i="26" s="1"/>
  <c r="AD233" i="26" s="1"/>
  <c r="AD234" i="26" s="1"/>
  <c r="AD235" i="26" s="1"/>
  <c r="AD236" i="26" s="1"/>
  <c r="AD237" i="26" s="1"/>
  <c r="AD238" i="26" s="1"/>
  <c r="AD239" i="26" s="1"/>
  <c r="AD240" i="26" s="1"/>
  <c r="AD241" i="26" s="1"/>
  <c r="AD242" i="26" s="1"/>
  <c r="AD243" i="26" s="1"/>
  <c r="AD244" i="26" s="1"/>
  <c r="AD245" i="26" s="1"/>
  <c r="AD246" i="26" s="1"/>
  <c r="AD247" i="26" s="1"/>
  <c r="AD248" i="26" s="1"/>
  <c r="AD249" i="26" s="1"/>
  <c r="AD250" i="26" s="1"/>
  <c r="AD251" i="26" s="1"/>
  <c r="AD252" i="26" s="1"/>
  <c r="AD253" i="26" s="1"/>
  <c r="AD254" i="26" s="1"/>
  <c r="AD255" i="26" s="1"/>
  <c r="AD256" i="26" s="1"/>
  <c r="AD257" i="26" s="1"/>
  <c r="AD258" i="26" s="1"/>
  <c r="AD259" i="26" s="1"/>
  <c r="AD260" i="26" s="1"/>
  <c r="AD261" i="26" s="1"/>
  <c r="AD262" i="26" s="1"/>
  <c r="AD263" i="26" s="1"/>
  <c r="AD264" i="26" s="1"/>
  <c r="AD265" i="26" s="1"/>
  <c r="AD266" i="26" s="1"/>
  <c r="AD267" i="26" s="1"/>
  <c r="AD268" i="26" s="1"/>
  <c r="AD269" i="26" s="1"/>
  <c r="AD270" i="26" s="1"/>
  <c r="AD271" i="26" s="1"/>
  <c r="AD272" i="26" s="1"/>
  <c r="AD273" i="26" s="1"/>
  <c r="AD274" i="26" s="1"/>
  <c r="AD275" i="26" s="1"/>
  <c r="AD276" i="26" s="1"/>
  <c r="AD277" i="26" s="1"/>
  <c r="AD278" i="26" s="1"/>
  <c r="AD279" i="26" s="1"/>
  <c r="AD280" i="26" s="1"/>
  <c r="AD281" i="26" s="1"/>
  <c r="AD282" i="26" s="1"/>
  <c r="AD283" i="26" s="1"/>
  <c r="AD284" i="26" s="1"/>
  <c r="AD285" i="26" s="1"/>
  <c r="AD286" i="26" s="1"/>
  <c r="AD287" i="26" s="1"/>
  <c r="AD288" i="26" s="1"/>
  <c r="AD289" i="26" s="1"/>
  <c r="AD290" i="26" s="1"/>
  <c r="AD291" i="26" s="1"/>
  <c r="AD292" i="26" s="1"/>
  <c r="F33" i="26"/>
  <c r="F23" i="26"/>
  <c r="G17" i="2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<sst xmlns="http://schemas.openxmlformats.org/spreadsheetml/2006/main" count="1836" uniqueCount="156">
  <si>
    <t>YBTL</t>
  </si>
  <si>
    <t>YMML</t>
  </si>
  <si>
    <t>YSSY</t>
  </si>
  <si>
    <t>YBBN</t>
  </si>
  <si>
    <t>YBCS</t>
  </si>
  <si>
    <t>YPAD</t>
  </si>
  <si>
    <t>Airport</t>
  </si>
  <si>
    <t>TZ</t>
  </si>
  <si>
    <t>UTC</t>
  </si>
  <si>
    <t>Sign On</t>
  </si>
  <si>
    <t>Start</t>
  </si>
  <si>
    <t>Max FDP</t>
  </si>
  <si>
    <t>Local</t>
  </si>
  <si>
    <t>Stop</t>
  </si>
  <si>
    <t>&lt;30 Hrs</t>
  </si>
  <si>
    <t>&gt;=30 Hrs</t>
  </si>
  <si>
    <t>MaxFDP</t>
  </si>
  <si>
    <t>Last Sector Block</t>
  </si>
  <si>
    <t>Last Sector Push</t>
  </si>
  <si>
    <t>Latest Sign Off</t>
  </si>
  <si>
    <t>Last Sector In</t>
  </si>
  <si>
    <t>UTCs</t>
  </si>
  <si>
    <t>BSignOff</t>
  </si>
  <si>
    <t>Block IN -&gt; Sign Off</t>
  </si>
  <si>
    <t xml:space="preserve"> - Rest Before Sign On</t>
  </si>
  <si>
    <t>2. Sectors</t>
  </si>
  <si>
    <t>UnAcclimatised Rest</t>
  </si>
  <si>
    <t>Max FDP Only</t>
  </si>
  <si>
    <r>
      <t xml:space="preserve">Z </t>
    </r>
    <r>
      <rPr>
        <sz val="11"/>
        <color theme="0"/>
        <rFont val="Symbol"/>
        <family val="1"/>
        <charset val="2"/>
      </rPr>
      <t>Þ</t>
    </r>
    <r>
      <rPr>
        <sz val="11"/>
        <color theme="0"/>
        <rFont val="Arial Rounded MT Bold"/>
        <family val="2"/>
      </rPr>
      <t xml:space="preserve"> L</t>
    </r>
  </si>
  <si>
    <t>Time</t>
  </si>
  <si>
    <t>YBCG</t>
  </si>
  <si>
    <t>YBHM</t>
  </si>
  <si>
    <t>YBMA</t>
  </si>
  <si>
    <t>YBMK</t>
  </si>
  <si>
    <t>YBNA</t>
  </si>
  <si>
    <t>YBPN</t>
  </si>
  <si>
    <t>YBRK</t>
  </si>
  <si>
    <t>YBSU</t>
  </si>
  <si>
    <t>YBWW</t>
  </si>
  <si>
    <t>YCFS</t>
  </si>
  <si>
    <t>YLRE</t>
  </si>
  <si>
    <t>YMAV</t>
  </si>
  <si>
    <t>YMIA</t>
  </si>
  <si>
    <t>YMLT</t>
  </si>
  <si>
    <t>YSCB</t>
  </si>
  <si>
    <t>YSTW</t>
  </si>
  <si>
    <t>YWLM</t>
  </si>
  <si>
    <t>WOCL/ES</t>
  </si>
  <si>
    <t>None</t>
  </si>
  <si>
    <t>4th</t>
  </si>
  <si>
    <t>5th</t>
  </si>
  <si>
    <t>YABA</t>
  </si>
  <si>
    <t>YBAS</t>
  </si>
  <si>
    <t>YAMB</t>
  </si>
  <si>
    <t>YARG</t>
  </si>
  <si>
    <t>NZAA</t>
  </si>
  <si>
    <t>YAYE</t>
  </si>
  <si>
    <t>WADD</t>
  </si>
  <si>
    <t>YBGD</t>
  </si>
  <si>
    <t>YBRM</t>
  </si>
  <si>
    <t>YBLN</t>
  </si>
  <si>
    <t>NZCH</t>
  </si>
  <si>
    <t>YPXM</t>
  </si>
  <si>
    <t>YCIN</t>
  </si>
  <si>
    <t>YPDN</t>
  </si>
  <si>
    <t>WPDL</t>
  </si>
  <si>
    <t>NZDN</t>
  </si>
  <si>
    <t>YMES</t>
  </si>
  <si>
    <t>YPED</t>
  </si>
  <si>
    <t>YEWA</t>
  </si>
  <si>
    <t>NSFA</t>
  </si>
  <si>
    <t>YFRT</t>
  </si>
  <si>
    <t>YGLA</t>
  </si>
  <si>
    <t>YGEL</t>
  </si>
  <si>
    <t>YPGV</t>
  </si>
  <si>
    <t>YKDD</t>
  </si>
  <si>
    <t>NZHN</t>
  </si>
  <si>
    <t>YHBA</t>
  </si>
  <si>
    <t>AGGH</t>
  </si>
  <si>
    <t>NZNV</t>
  </si>
  <si>
    <t>WIII</t>
  </si>
  <si>
    <t>YPKG</t>
  </si>
  <si>
    <t>YPKA</t>
  </si>
  <si>
    <t>YPKU</t>
  </si>
  <si>
    <t>WATT</t>
  </si>
  <si>
    <t>YPLM</t>
  </si>
  <si>
    <t>WAAA</t>
  </si>
  <si>
    <t>NFFN</t>
  </si>
  <si>
    <t>NFNA</t>
  </si>
  <si>
    <t>YNWN</t>
  </si>
  <si>
    <t>NIUE</t>
  </si>
  <si>
    <t>YSNF</t>
  </si>
  <si>
    <t>NWWW</t>
  </si>
  <si>
    <t>NFTF</t>
  </si>
  <si>
    <t>NSTU</t>
  </si>
  <si>
    <t>NZPM</t>
  </si>
  <si>
    <t>YPBO</t>
  </si>
  <si>
    <t>YPEA</t>
  </si>
  <si>
    <t>YPPH</t>
  </si>
  <si>
    <t>YPPD</t>
  </si>
  <si>
    <t>YPMQ</t>
  </si>
  <si>
    <t>NVVV</t>
  </si>
  <si>
    <t>WADL</t>
  </si>
  <si>
    <t>NZQN</t>
  </si>
  <si>
    <t>NCRG</t>
  </si>
  <si>
    <t>YSRI</t>
  </si>
  <si>
    <t>WARR</t>
  </si>
  <si>
    <t>NTAA</t>
  </si>
  <si>
    <t>NZTG</t>
  </si>
  <si>
    <t>YPTN</t>
  </si>
  <si>
    <t>NZWN</t>
  </si>
  <si>
    <t>YPWR</t>
  </si>
  <si>
    <t>Rest Before</t>
  </si>
  <si>
    <t>YMHB</t>
  </si>
  <si>
    <r>
      <t>3xWOCL -</t>
    </r>
    <r>
      <rPr>
        <sz val="11"/>
        <color theme="0"/>
        <rFont val="Wingdings"/>
        <charset val="2"/>
      </rPr>
      <t xml:space="preserve"> </t>
    </r>
    <r>
      <rPr>
        <sz val="11"/>
        <color theme="0"/>
        <rFont val="Arial Rounded MT Bold"/>
        <family val="2"/>
      </rPr>
      <t>4th/5th FDP</t>
    </r>
  </si>
  <si>
    <t>Last Sect Dept / Block / Offset</t>
  </si>
  <si>
    <t>Last Sector Arr Station / Offset</t>
  </si>
  <si>
    <t>Sign On Station / Time (z) / Offset</t>
  </si>
  <si>
    <t>Max FDP Calculation</t>
  </si>
  <si>
    <t>Calculating the Last Sector Push Time to meet Max FDP with/without FDP Extension.</t>
  </si>
  <si>
    <t>- Max 2</t>
  </si>
  <si>
    <t xml:space="preserve"> - Normally 00:15</t>
  </si>
  <si>
    <t>WADY</t>
  </si>
  <si>
    <t>YDPO</t>
  </si>
  <si>
    <t>Stby Hrs</t>
  </si>
  <si>
    <t>&lt; 6 Hrs</t>
  </si>
  <si>
    <t>Stby Thr</t>
  </si>
  <si>
    <t>Called off STBY - Start (z)</t>
  </si>
  <si>
    <t>Decr</t>
  </si>
  <si>
    <t xml:space="preserve"> - - - </t>
  </si>
  <si>
    <t>LastPush</t>
  </si>
  <si>
    <t>Spare :</t>
  </si>
  <si>
    <t>Sign On -&gt; Pushback OUT</t>
  </si>
  <si>
    <t>YANG</t>
  </si>
  <si>
    <t>YBRY</t>
  </si>
  <si>
    <t>YCWA</t>
  </si>
  <si>
    <t>YGRM</t>
  </si>
  <si>
    <t>YNRV</t>
  </si>
  <si>
    <t>YOLW</t>
  </si>
  <si>
    <t>YWWI</t>
  </si>
  <si>
    <t>Airfields
01.12.22</t>
  </si>
  <si>
    <t>Acc S/On :</t>
  </si>
  <si>
    <t>Sby Callout</t>
  </si>
  <si>
    <r>
      <t>1. Acclimatised</t>
    </r>
    <r>
      <rPr>
        <sz val="11"/>
        <color theme="0"/>
        <rFont val="Calibri"/>
        <family val="2"/>
        <scheme val="minor"/>
      </rPr>
      <t xml:space="preserve"> (Tz)</t>
    </r>
  </si>
  <si>
    <t xml:space="preserve"> - Dom 1:00 / Intl 1:30</t>
  </si>
  <si>
    <t>Max FDP for Sign On Time (L) vs Sectors - Acclimatised Crew</t>
  </si>
  <si>
    <t>Max FDP for Rest Before Sign On vs Sectors - UnAcclimatised Crew</t>
  </si>
  <si>
    <t>FDP Extension (1 Hr)</t>
  </si>
  <si>
    <t>Max FDP to a Flight Crew Base - 2 Hour Ext</t>
  </si>
  <si>
    <t>Max FDP With 1 Hour Ext</t>
  </si>
  <si>
    <t>FDP Ext 2 Hr (an FC Base)</t>
  </si>
  <si>
    <r>
      <rPr>
        <u/>
        <sz val="11"/>
        <color theme="0"/>
        <rFont val="Arial Rounded MT Bold"/>
        <family val="2"/>
      </rPr>
      <t>Consecutive Early Start / WOCL Infringement</t>
    </r>
    <r>
      <rPr>
        <b/>
        <u/>
        <sz val="11"/>
        <color theme="0"/>
        <rFont val="Calibri"/>
        <family val="2"/>
        <scheme val="minor"/>
      </rPr>
      <t xml:space="preserve">
</t>
    </r>
    <r>
      <rPr>
        <sz val="10"/>
        <color theme="0"/>
        <rFont val="Calibri"/>
        <family val="2"/>
        <scheme val="minor"/>
      </rPr>
      <t>Max Duty is reduced by 2/4 hours for 4th/5th consecutive night after 3x Early Start / WOCL Infringement.</t>
    </r>
  </si>
  <si>
    <r>
      <rPr>
        <u/>
        <sz val="11"/>
        <color theme="0"/>
        <rFont val="Arial Rounded MT Bold"/>
        <family val="2"/>
      </rPr>
      <t>FDP Extension</t>
    </r>
    <r>
      <rPr>
        <b/>
        <u/>
        <sz val="11"/>
        <color theme="0"/>
        <rFont val="Calibri"/>
        <family val="2"/>
        <scheme val="minor"/>
      </rPr>
      <t xml:space="preserve">
</t>
    </r>
    <r>
      <rPr>
        <sz val="10"/>
        <color theme="0"/>
        <rFont val="Calibri"/>
        <family val="2"/>
        <scheme val="minor"/>
      </rPr>
      <t>An FDP cannot be Planned/Rostered with the use of Extension. An FDP can only be Extended by the Crew and only after Sign On. Crew can elect to operate one additional sector in excess of the table(s) above once an FDP has commenced. FDP Extension is +1 Hr normally; +2 Hrs is available when the extension is used to return the aircraft to a Virgin Australia Flight Crew Base (alertness evaluation required) {SSM7 A.1.8}</t>
    </r>
  </si>
  <si>
    <t>This calculator determines the Latest Off Blocks Time for the Last Sector in an FDP to meet MaxFDP with and without FDP extension(s)</t>
  </si>
  <si>
    <r>
      <t xml:space="preserve"> - This calculator does not allow for </t>
    </r>
    <r>
      <rPr>
        <b/>
        <u/>
        <sz val="11"/>
        <color theme="0"/>
        <rFont val="Calibri"/>
        <family val="2"/>
        <scheme val="minor"/>
      </rPr>
      <t>Delayed Start</t>
    </r>
    <r>
      <rPr>
        <sz val="11"/>
        <color theme="0"/>
        <rFont val="Calibri"/>
        <family val="2"/>
        <scheme val="minor"/>
      </rPr>
      <t xml:space="preserve">.
 - Yellow (empty) Cells indicate Required Entries. Green Cells are changeable entries. 
 - A Red/Yellow </t>
    </r>
    <r>
      <rPr>
        <sz val="11"/>
        <color rgb="FFC00000"/>
        <rFont val="Arial Rounded MT Bold"/>
        <family val="2"/>
      </rPr>
      <t>Err</t>
    </r>
    <r>
      <rPr>
        <sz val="11"/>
        <color theme="0"/>
        <rFont val="Calibri"/>
        <family val="2"/>
        <scheme val="minor"/>
      </rPr>
      <t xml:space="preserve"> indicates that an entry is missing or has bad data.
 - Care must be taken with Time Zone (Z</t>
    </r>
    <r>
      <rPr>
        <sz val="11"/>
        <color theme="0"/>
        <rFont val="Symbol"/>
        <family val="1"/>
        <charset val="2"/>
      </rPr>
      <t>Þ</t>
    </r>
    <r>
      <rPr>
        <sz val="11"/>
        <color theme="0"/>
        <rFont val="Calibri"/>
        <family val="2"/>
        <scheme val="minor"/>
      </rPr>
      <t>L) entries when Daylight Saving is in use - or changing! (Apr/Oct). Daylight Savings runs from the First Sunday in October until the First Sunday in April. Mostly.</t>
    </r>
  </si>
  <si>
    <r>
      <rPr>
        <u/>
        <sz val="11"/>
        <color theme="0"/>
        <rFont val="Arial Rounded MT Bold"/>
        <family val="2"/>
      </rPr>
      <t>Acclimatisation</t>
    </r>
    <r>
      <rPr>
        <i/>
        <sz val="10"/>
        <color theme="0"/>
        <rFont val="Calibri"/>
        <family val="2"/>
        <scheme val="minor"/>
      </rPr>
      <t xml:space="preserve"> (go read the "Acclimatisation Guide" … I dare you …)</t>
    </r>
    <r>
      <rPr>
        <b/>
        <u/>
        <sz val="11"/>
        <color theme="0"/>
        <rFont val="Calibri"/>
        <family val="2"/>
        <scheme val="minor"/>
      </rPr>
      <t xml:space="preserve">
</t>
    </r>
    <r>
      <rPr>
        <sz val="9"/>
        <color theme="0"/>
        <rFont val="Calibri"/>
        <family val="2"/>
        <scheme val="minor"/>
      </rPr>
      <t>If you were Acclimatised at your previous Sign On, you</t>
    </r>
    <r>
      <rPr>
        <sz val="10"/>
        <color theme="0"/>
        <rFont val="Calibri"/>
        <family val="2"/>
        <scheme val="minor"/>
      </rPr>
      <t xml:space="preserve"> are Acclimatised to the Local Time Zone at your next Sign On unless your previous duty signed off at a location with a Time Zone shift of 2:00 hours or more and rest was </t>
    </r>
    <r>
      <rPr>
        <sz val="10"/>
        <color theme="0"/>
        <rFont val="Symbol"/>
        <family val="1"/>
        <charset val="2"/>
      </rPr>
      <t>£</t>
    </r>
    <r>
      <rPr>
        <sz val="10"/>
        <color theme="0"/>
        <rFont val="Calibri"/>
        <family val="2"/>
        <scheme val="minor"/>
      </rPr>
      <t xml:space="preserve"> 36 hours…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</si>
</sst>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quot; :&quot;"/>
    <numFmt numFmtId="165" formatCode="[Red]&quot;ISA +&quot;0&quot;°C&quot;\ ;[Blue]&quot;ISA -&quot;0&quot;°C&quot;;&quot;ISA&quot;"/>
    <numFmt numFmtId="166" formatCode="[hh]:mm"/>
    <numFmt numFmtId="167" formatCode="&quot;+ &quot;hh:mm;&quot;- &quot;hh:mm"/>
    <numFmt numFmtId="168" formatCode="&quot;+ &quot;[hh]:mm"/>
    <numFmt numFmtId="169" formatCode="hh:mm&quot; z&quot;;&quot;Neg&quot;;hh:mm&quot; z&quot;"/>
    <numFmt numFmtId="170" formatCode="&quot;+ &quot;[hh]:mm&quot; Block Time&quot;"/>
    <numFmt numFmtId="171" formatCode="&quot;+ &quot;hh:mm&quot; FDP Extension&quot;;&quot;- &quot;hh:mm"/>
    <numFmt numFmtId="172" formatCode="0&quot; Hrs&quot;"/>
    <numFmt numFmtId="173" formatCode="&quot;Rest &quot;@&quot; :&quot;"/>
    <numFmt numFmtId="174" formatCode="&quot;&quot;;&quot; 3xES/WOCL : &quot;\-0&quot; Hours&quot;"/>
    <numFmt numFmtId="175" formatCode="&quot;= &quot;hh:mm&quot; L&quot;"/>
    <numFmt numFmtId="176" formatCode="&quot;- &quot;[hh]:mm"/>
    <numFmt numFmtId="177" formatCode="[h]:mm&quot; hours on Standby prior to Sign On&quot;"/>
    <numFmt numFmtId="178" formatCode="&quot;Max FDP - Last Sector Pushback Time Calculator : &quot;dd\.mmm\.yy"/>
    <numFmt numFmtId="179" formatCode="_-* #,##0.00000000000000000_-;\-* #,##0.00000000000000000_-;_-* &quot;-&quot;??_-;_-@_-"/>
    <numFmt numFmtId="180" formatCode="[hh]:mm&quot; z&quot;"/>
    <numFmt numFmtId="181" formatCode="[hh]:mm&quot; L&quot;"/>
    <numFmt numFmtId="182" formatCode="[hh]:mm&quot; z&quot;;&quot;Neg&quot;;[hh]:mm&quot; z&quot;"/>
    <numFmt numFmtId="183" formatCode="hh:mm&quot; z&quot;"/>
    <numFmt numFmtId="184" formatCode="&quot;Tz: +&quot;hh:mm&quot;z&quot;"/>
    <numFmt numFmtId="185" formatCode="&quot;Planned FDP : &quot;[hh]:mm"/>
    <numFmt numFmtId="186" formatCode="&quot;+ &quot;hh:mm&quot; FDP Extension (to a Crew Base)&quot;;&quot;- &quot;hh:mm"/>
  </numFmts>
  <fonts count="30" x14ac:knownFonts="1">
    <font>
      <sz val="11"/>
      <color theme="1"/>
      <name val="Calibri"/>
      <family val="2"/>
      <scheme val="minor"/>
    </font>
    <font>
      <sz val="11"/>
      <color theme="1"/>
      <name val="Arial Rounded MT Bold"/>
      <family val="2"/>
    </font>
    <font>
      <sz val="11"/>
      <color theme="0"/>
      <name val="Arial Rounded MT Bold"/>
      <family val="2"/>
    </font>
    <font>
      <sz val="11"/>
      <color theme="0"/>
      <name val="Calibri"/>
      <family val="2"/>
      <scheme val="minor"/>
    </font>
    <font>
      <sz val="11"/>
      <name val="Calibri"/>
      <family val="2"/>
      <scheme val="minor"/>
    </font>
    <font>
      <sz val="12"/>
      <color theme="0"/>
      <name val="Arial Rounded MT Bold"/>
      <family val="2"/>
    </font>
    <font>
      <b/>
      <sz val="11"/>
      <color theme="1"/>
      <name val="Calibri"/>
      <family val="2"/>
      <scheme val="minor"/>
    </font>
    <font>
      <b/>
      <sz val="11"/>
      <color theme="0"/>
      <name val="Calibri"/>
      <family val="2"/>
      <scheme val="minor"/>
    </font>
    <font>
      <b/>
      <u/>
      <sz val="11"/>
      <color theme="0"/>
      <name val="Calibri"/>
      <family val="2"/>
      <scheme val="minor"/>
    </font>
    <font>
      <sz val="10"/>
      <name val="Arial"/>
      <family val="2"/>
    </font>
    <font>
      <i/>
      <sz val="11"/>
      <color theme="0"/>
      <name val="Calibri"/>
      <family val="2"/>
      <scheme val="minor"/>
    </font>
    <font>
      <sz val="11"/>
      <color theme="0"/>
      <name val="Symbol"/>
      <family val="1"/>
      <charset val="2"/>
    </font>
    <font>
      <b/>
      <sz val="11"/>
      <color rgb="FF66FF66"/>
      <name val="Calibri"/>
      <family val="2"/>
      <scheme val="minor"/>
    </font>
    <font>
      <sz val="11"/>
      <color theme="1" tint="0.249977111117893"/>
      <name val="Calibri"/>
      <family val="2"/>
      <scheme val="minor"/>
    </font>
    <font>
      <sz val="10"/>
      <color rgb="FF000000"/>
      <name val="Times New Roman"/>
      <family val="1"/>
    </font>
    <font>
      <sz val="11"/>
      <color theme="0"/>
      <name val="Wingdings"/>
      <charset val="2"/>
    </font>
    <font>
      <sz val="11"/>
      <name val="Arial Rounded MT Bold"/>
      <family val="2"/>
    </font>
    <font>
      <sz val="20"/>
      <color theme="0"/>
      <name val="Arial Rounded MT Bold"/>
      <family val="2"/>
    </font>
    <font>
      <sz val="11"/>
      <color theme="1"/>
      <name val="Calibri"/>
      <family val="2"/>
      <scheme val="minor"/>
    </font>
    <font>
      <b/>
      <sz val="11"/>
      <name val="Calibri"/>
      <family val="2"/>
      <scheme val="minor"/>
    </font>
    <font>
      <b/>
      <sz val="10"/>
      <color theme="0"/>
      <name val="Calibri"/>
      <family val="2"/>
      <scheme val="minor"/>
    </font>
    <font>
      <sz val="9"/>
      <color theme="0"/>
      <name val="Arial Rounded MT Bold"/>
      <family val="2"/>
    </font>
    <font>
      <sz val="11"/>
      <color rgb="FFC00000"/>
      <name val="Arial Rounded MT Bold"/>
      <family val="2"/>
    </font>
    <font>
      <sz val="10"/>
      <color theme="0"/>
      <name val="Arial Rounded MT Bold"/>
      <family val="2"/>
    </font>
    <font>
      <sz val="10"/>
      <color theme="1"/>
      <name val="Calibri"/>
      <family val="2"/>
      <scheme val="minor"/>
    </font>
    <font>
      <u/>
      <sz val="11"/>
      <color theme="0"/>
      <name val="Arial Rounded MT Bold"/>
      <family val="2"/>
    </font>
    <font>
      <i/>
      <sz val="10"/>
      <color theme="0"/>
      <name val="Calibri"/>
      <family val="2"/>
      <scheme val="minor"/>
    </font>
    <font>
      <sz val="10"/>
      <color theme="0"/>
      <name val="Calibri"/>
      <family val="2"/>
      <scheme val="minor"/>
    </font>
    <font>
      <sz val="10"/>
      <color theme="0"/>
      <name val="Symbol"/>
      <family val="1"/>
      <charset val="2"/>
    </font>
    <font>
      <sz val="9"/>
      <color theme="0"/>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FFCC"/>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rgb="FFFFCC99"/>
        <bgColor indexed="64"/>
      </patternFill>
    </fill>
    <fill>
      <patternFill patternType="solid">
        <fgColor theme="0" tint="-0.14999847407452621"/>
        <bgColor indexed="64"/>
      </patternFill>
    </fill>
    <fill>
      <patternFill patternType="solid">
        <fgColor rgb="FFFF99CC"/>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thin">
        <color indexed="64"/>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top style="thin">
        <color theme="0" tint="-0.24994659260841701"/>
      </top>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right/>
      <top/>
      <bottom style="medium">
        <color indexed="64"/>
      </bottom>
      <diagonal/>
    </border>
    <border>
      <left/>
      <right style="thin">
        <color theme="0" tint="-0.24994659260841701"/>
      </right>
      <top/>
      <bottom/>
      <diagonal/>
    </border>
    <border>
      <left style="thin">
        <color indexed="64"/>
      </left>
      <right style="thin">
        <color theme="0" tint="-0.24994659260841701"/>
      </right>
      <top style="thin">
        <color indexed="64"/>
      </top>
      <bottom style="thin">
        <color indexed="64"/>
      </bottom>
      <diagonal/>
    </border>
    <border>
      <left/>
      <right style="hair">
        <color theme="0" tint="-0.34998626667073579"/>
      </right>
      <top/>
      <bottom style="hair">
        <color theme="0" tint="-0.34998626667073579"/>
      </bottom>
      <diagonal/>
    </border>
    <border>
      <left style="hair">
        <color theme="0" tint="-0.34998626667073579"/>
      </left>
      <right/>
      <top/>
      <bottom style="hair">
        <color theme="0" tint="-0.34998626667073579"/>
      </bottom>
      <diagonal/>
    </border>
    <border>
      <left style="hair">
        <color theme="0" tint="-0.34998626667073579"/>
      </left>
      <right style="hair">
        <color theme="0" tint="-0.34998626667073579"/>
      </right>
      <top style="hair">
        <color theme="0" tint="-0.34998626667073579"/>
      </top>
      <bottom/>
      <diagonal/>
    </border>
    <border>
      <left/>
      <right/>
      <top style="hair">
        <color theme="0" tint="-0.34998626667073579"/>
      </top>
      <bottom/>
      <diagonal/>
    </border>
    <border>
      <left/>
      <right/>
      <top style="hair">
        <color theme="0" tint="-0.34998626667073579"/>
      </top>
      <bottom style="hair">
        <color theme="0" tint="-0.34998626667073579"/>
      </bottom>
      <diagonal/>
    </border>
    <border>
      <left style="thin">
        <color theme="0" tint="-0.24994659260841701"/>
      </left>
      <right style="thin">
        <color theme="0" tint="-0.24994659260841701"/>
      </right>
      <top style="thin">
        <color auto="1"/>
      </top>
      <bottom style="thin">
        <color indexed="64"/>
      </bottom>
      <diagonal/>
    </border>
    <border>
      <left style="thin">
        <color theme="0" tint="-0.24994659260841701"/>
      </left>
      <right style="thin">
        <color indexed="64"/>
      </right>
      <top style="thin">
        <color auto="1"/>
      </top>
      <bottom style="thin">
        <color indexed="64"/>
      </bottom>
      <diagonal/>
    </border>
    <border>
      <left style="thin">
        <color indexed="64"/>
      </left>
      <right/>
      <top style="thin">
        <color theme="0" tint="-0.24994659260841701"/>
      </top>
      <bottom style="thick">
        <color indexed="64"/>
      </bottom>
      <diagonal/>
    </border>
    <border>
      <left/>
      <right/>
      <top style="thin">
        <color theme="0" tint="-0.24994659260841701"/>
      </top>
      <bottom style="thick">
        <color indexed="64"/>
      </bottom>
      <diagonal/>
    </border>
    <border>
      <left/>
      <right style="thin">
        <color indexed="64"/>
      </right>
      <top style="thin">
        <color theme="0" tint="-0.24994659260841701"/>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hair">
        <color theme="0" tint="-0.34998626667073579"/>
      </left>
      <right/>
      <top/>
      <bottom/>
      <diagonal/>
    </border>
    <border>
      <left style="thin">
        <color theme="0"/>
      </left>
      <right/>
      <top style="thin">
        <color indexed="64"/>
      </top>
      <bottom/>
      <diagonal/>
    </border>
  </borders>
  <cellStyleXfs count="4">
    <xf numFmtId="0" fontId="0" fillId="0" borderId="0"/>
    <xf numFmtId="0" fontId="9" fillId="0" borderId="0"/>
    <xf numFmtId="0" fontId="14" fillId="0" borderId="0"/>
    <xf numFmtId="43" fontId="18" fillId="0" borderId="0" applyFont="0" applyFill="0" applyBorder="0" applyAlignment="0" applyProtection="0"/>
  </cellStyleXfs>
  <cellXfs count="151">
    <xf numFmtId="0" fontId="0" fillId="0" borderId="0" xfId="0"/>
    <xf numFmtId="0" fontId="0" fillId="2" borderId="0" xfId="0" applyFill="1" applyAlignment="1">
      <alignment vertical="center"/>
    </xf>
    <xf numFmtId="0" fontId="3" fillId="2" borderId="0" xfId="0" applyFont="1" applyFill="1" applyAlignment="1">
      <alignment vertical="center"/>
    </xf>
    <xf numFmtId="0" fontId="2" fillId="5" borderId="6" xfId="0" applyFont="1" applyFill="1" applyBorder="1" applyAlignment="1">
      <alignment horizontal="center" vertical="center"/>
    </xf>
    <xf numFmtId="0" fontId="0" fillId="0" borderId="0" xfId="0" applyAlignment="1">
      <alignment vertical="center"/>
    </xf>
    <xf numFmtId="20" fontId="2" fillId="2" borderId="1" xfId="0" applyNumberFormat="1" applyFont="1" applyFill="1" applyBorder="1" applyAlignment="1">
      <alignment horizontal="center" vertical="center"/>
    </xf>
    <xf numFmtId="20" fontId="0" fillId="0" borderId="1" xfId="0" applyNumberFormat="1" applyBorder="1" applyAlignment="1">
      <alignment horizontal="center" vertical="center"/>
    </xf>
    <xf numFmtId="166" fontId="0" fillId="0" borderId="1" xfId="0" applyNumberFormat="1" applyBorder="1" applyAlignment="1">
      <alignment horizontal="center" vertical="center"/>
    </xf>
    <xf numFmtId="0" fontId="0" fillId="2" borderId="0" xfId="0" applyFill="1"/>
    <xf numFmtId="0" fontId="0" fillId="5" borderId="0" xfId="0" applyFill="1" applyAlignment="1">
      <alignment vertical="center"/>
    </xf>
    <xf numFmtId="0" fontId="2" fillId="5" borderId="0" xfId="0" applyFont="1" applyFill="1" applyAlignment="1">
      <alignment horizontal="center" vertical="center"/>
    </xf>
    <xf numFmtId="0" fontId="3" fillId="5" borderId="0" xfId="0" applyFont="1" applyFill="1" applyAlignment="1">
      <alignment vertical="center"/>
    </xf>
    <xf numFmtId="0" fontId="0" fillId="5" borderId="0" xfId="0" applyFill="1"/>
    <xf numFmtId="0" fontId="3" fillId="5" borderId="5" xfId="0" applyFont="1" applyFill="1" applyBorder="1" applyAlignment="1">
      <alignment vertical="center"/>
    </xf>
    <xf numFmtId="167" fontId="0" fillId="3" borderId="24" xfId="0" applyNumberFormat="1" applyFill="1" applyBorder="1" applyAlignment="1">
      <alignment horizontal="center" vertical="center"/>
    </xf>
    <xf numFmtId="20" fontId="0" fillId="0" borderId="1" xfId="0" applyNumberFormat="1" applyBorder="1" applyAlignment="1">
      <alignment horizontal="center"/>
    </xf>
    <xf numFmtId="0" fontId="3" fillId="2" borderId="4" xfId="0" applyFont="1" applyFill="1" applyBorder="1" applyAlignment="1">
      <alignment vertical="center"/>
    </xf>
    <xf numFmtId="0" fontId="0" fillId="4" borderId="12" xfId="0" applyFill="1" applyBorder="1" applyAlignment="1" applyProtection="1">
      <alignment horizontal="center" vertical="center"/>
      <protection locked="0"/>
    </xf>
    <xf numFmtId="0" fontId="3" fillId="2" borderId="0" xfId="0" applyFont="1" applyFill="1" applyAlignment="1">
      <alignment vertical="top" wrapText="1"/>
    </xf>
    <xf numFmtId="0" fontId="5" fillId="5" borderId="0" xfId="0" applyFont="1" applyFill="1" applyAlignment="1">
      <alignment wrapText="1"/>
    </xf>
    <xf numFmtId="166" fontId="0" fillId="4" borderId="33" xfId="0" applyNumberFormat="1" applyFill="1" applyBorder="1" applyAlignment="1" applyProtection="1">
      <alignment horizontal="center" vertical="center"/>
      <protection locked="0"/>
    </xf>
    <xf numFmtId="166" fontId="0" fillId="4" borderId="32" xfId="0" applyNumberFormat="1" applyFill="1" applyBorder="1" applyAlignment="1" applyProtection="1">
      <alignment horizontal="center" vertical="center"/>
      <protection locked="0"/>
    </xf>
    <xf numFmtId="0" fontId="12" fillId="5" borderId="0" xfId="0" applyFont="1" applyFill="1" applyAlignment="1">
      <alignment horizontal="center" vertical="center"/>
    </xf>
    <xf numFmtId="0" fontId="13" fillId="5" borderId="0" xfId="0" applyFont="1" applyFill="1" applyAlignment="1">
      <alignment vertical="center"/>
    </xf>
    <xf numFmtId="164" fontId="2" fillId="2" borderId="0" xfId="0" applyNumberFormat="1" applyFont="1" applyFill="1" applyAlignment="1">
      <alignment horizontal="right" vertical="center"/>
    </xf>
    <xf numFmtId="0" fontId="0" fillId="3" borderId="23" xfId="0" applyFill="1" applyBorder="1" applyAlignment="1">
      <alignment horizontal="center" vertical="center"/>
    </xf>
    <xf numFmtId="172" fontId="0" fillId="0" borderId="8" xfId="0" applyNumberFormat="1" applyBorder="1" applyAlignment="1">
      <alignment horizontal="center" vertical="center"/>
    </xf>
    <xf numFmtId="0" fontId="0" fillId="0" borderId="1" xfId="0" applyBorder="1" applyAlignment="1">
      <alignment horizontal="center" vertical="center"/>
    </xf>
    <xf numFmtId="20" fontId="0" fillId="0" borderId="10" xfId="0" applyNumberFormat="1" applyBorder="1" applyAlignment="1">
      <alignment horizontal="center" vertical="center"/>
    </xf>
    <xf numFmtId="166" fontId="0" fillId="0" borderId="10" xfId="0" applyNumberFormat="1" applyBorder="1" applyAlignment="1">
      <alignment horizontal="center" vertical="center"/>
    </xf>
    <xf numFmtId="0" fontId="2" fillId="6" borderId="0" xfId="0" applyFont="1" applyFill="1" applyAlignment="1">
      <alignment horizontal="center" vertical="center"/>
    </xf>
    <xf numFmtId="20" fontId="0" fillId="0" borderId="7" xfId="0" applyNumberFormat="1" applyBorder="1" applyAlignment="1">
      <alignment horizontal="center" vertical="center"/>
    </xf>
    <xf numFmtId="20" fontId="0" fillId="0" borderId="9" xfId="0" applyNumberFormat="1" applyBorder="1" applyAlignment="1">
      <alignment horizontal="center" vertical="center"/>
    </xf>
    <xf numFmtId="20" fontId="2" fillId="6" borderId="0" xfId="0" applyNumberFormat="1" applyFont="1" applyFill="1" applyAlignment="1">
      <alignment horizontal="center" vertical="center"/>
    </xf>
    <xf numFmtId="20" fontId="0" fillId="0" borderId="10" xfId="0" applyNumberFormat="1" applyBorder="1" applyAlignment="1">
      <alignment horizontal="center"/>
    </xf>
    <xf numFmtId="20" fontId="0" fillId="0" borderId="7" xfId="0" applyNumberFormat="1" applyBorder="1" applyAlignment="1">
      <alignment horizontal="center"/>
    </xf>
    <xf numFmtId="20" fontId="0" fillId="0" borderId="9" xfId="0" applyNumberFormat="1" applyBorder="1" applyAlignment="1">
      <alignment horizontal="center"/>
    </xf>
    <xf numFmtId="167" fontId="0" fillId="0" borderId="8" xfId="0" applyNumberFormat="1" applyBorder="1" applyAlignment="1">
      <alignment horizontal="center"/>
    </xf>
    <xf numFmtId="166" fontId="0" fillId="0" borderId="1" xfId="0" applyNumberFormat="1" applyBorder="1" applyAlignment="1">
      <alignment horizontal="center"/>
    </xf>
    <xf numFmtId="166" fontId="0" fillId="0" borderId="0" xfId="0" applyNumberFormat="1" applyAlignment="1">
      <alignment horizontal="center"/>
    </xf>
    <xf numFmtId="166" fontId="0" fillId="0" borderId="8" xfId="0" applyNumberFormat="1" applyBorder="1" applyAlignment="1">
      <alignment horizontal="center"/>
    </xf>
    <xf numFmtId="165" fontId="0" fillId="0" borderId="0" xfId="0" applyNumberFormat="1" applyAlignment="1">
      <alignment horizontal="center"/>
    </xf>
    <xf numFmtId="166" fontId="0" fillId="0" borderId="0" xfId="0" applyNumberFormat="1"/>
    <xf numFmtId="0" fontId="0" fillId="4" borderId="13" xfId="0" applyFill="1" applyBorder="1" applyAlignment="1" applyProtection="1">
      <alignment horizontal="center" vertical="center"/>
      <protection locked="0"/>
    </xf>
    <xf numFmtId="0" fontId="0" fillId="4" borderId="29" xfId="0" applyFill="1" applyBorder="1" applyAlignment="1" applyProtection="1">
      <alignment horizontal="center" vertical="center"/>
      <protection locked="0"/>
    </xf>
    <xf numFmtId="167" fontId="0" fillId="4" borderId="30" xfId="0" applyNumberFormat="1" applyFill="1" applyBorder="1" applyAlignment="1" applyProtection="1">
      <alignment horizontal="center" vertical="center"/>
      <protection locked="0"/>
    </xf>
    <xf numFmtId="166" fontId="0" fillId="4" borderId="31" xfId="0" applyNumberFormat="1" applyFill="1" applyBorder="1" applyAlignment="1" applyProtection="1">
      <alignment horizontal="center" vertical="center"/>
      <protection locked="0"/>
    </xf>
    <xf numFmtId="0" fontId="5" fillId="2" borderId="6" xfId="0" applyFont="1" applyFill="1" applyBorder="1" applyAlignment="1">
      <alignment horizontal="center" vertical="center"/>
    </xf>
    <xf numFmtId="0" fontId="16" fillId="2" borderId="0" xfId="0" applyFont="1" applyFill="1" applyAlignment="1">
      <alignment vertical="center"/>
    </xf>
    <xf numFmtId="0" fontId="3" fillId="2" borderId="0" xfId="0" applyFont="1" applyFill="1" applyAlignment="1">
      <alignment vertical="center" wrapText="1"/>
    </xf>
    <xf numFmtId="169" fontId="0" fillId="4" borderId="15" xfId="0" applyNumberFormat="1" applyFill="1" applyBorder="1" applyAlignment="1" applyProtection="1">
      <alignment horizontal="center" vertical="center"/>
      <protection locked="0"/>
    </xf>
    <xf numFmtId="0" fontId="5" fillId="5" borderId="0" xfId="0" applyFont="1" applyFill="1" applyAlignment="1">
      <alignment vertical="center" wrapText="1"/>
    </xf>
    <xf numFmtId="0" fontId="4" fillId="4" borderId="13" xfId="0" applyFont="1" applyFill="1" applyBorder="1" applyAlignment="1" applyProtection="1">
      <alignment horizontal="center" vertical="center"/>
      <protection locked="0"/>
    </xf>
    <xf numFmtId="0" fontId="0" fillId="7" borderId="28" xfId="0" applyFill="1" applyBorder="1" applyAlignment="1">
      <alignment horizontal="center" vertical="center"/>
    </xf>
    <xf numFmtId="167" fontId="0" fillId="7" borderId="34" xfId="0" applyNumberFormat="1" applyFill="1" applyBorder="1" applyAlignment="1">
      <alignment horizontal="center" vertical="center"/>
    </xf>
    <xf numFmtId="0" fontId="3" fillId="2" borderId="0" xfId="0" applyFont="1" applyFill="1"/>
    <xf numFmtId="175" fontId="3" fillId="2" borderId="0" xfId="0" applyNumberFormat="1" applyFont="1" applyFill="1" applyAlignment="1">
      <alignment horizontal="center" vertical="center"/>
    </xf>
    <xf numFmtId="176" fontId="0" fillId="4" borderId="0" xfId="0" applyNumberFormat="1" applyFill="1" applyAlignment="1">
      <alignment horizontal="center" vertical="center"/>
    </xf>
    <xf numFmtId="43" fontId="0" fillId="0" borderId="0" xfId="3" applyFont="1" applyAlignment="1" applyProtection="1">
      <alignment vertical="center"/>
    </xf>
    <xf numFmtId="0" fontId="2" fillId="5" borderId="0" xfId="0" applyFont="1" applyFill="1" applyAlignment="1">
      <alignment horizontal="right" vertical="center"/>
    </xf>
    <xf numFmtId="166" fontId="0" fillId="3" borderId="31" xfId="0" applyNumberFormat="1" applyFill="1" applyBorder="1" applyAlignment="1">
      <alignment horizontal="center" vertical="center"/>
    </xf>
    <xf numFmtId="18" fontId="0" fillId="0" borderId="0" xfId="0" applyNumberFormat="1" applyAlignment="1">
      <alignment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179" fontId="0" fillId="0" borderId="0" xfId="3" applyNumberFormat="1" applyFont="1" applyAlignment="1" applyProtection="1">
      <alignment vertical="center"/>
    </xf>
    <xf numFmtId="43" fontId="3" fillId="2" borderId="0" xfId="3" applyFont="1" applyFill="1" applyAlignment="1" applyProtection="1">
      <alignment vertical="center"/>
    </xf>
    <xf numFmtId="180" fontId="0" fillId="3" borderId="24" xfId="0" applyNumberFormat="1" applyFill="1" applyBorder="1" applyAlignment="1">
      <alignment horizontal="center" vertical="center"/>
    </xf>
    <xf numFmtId="181" fontId="0" fillId="3" borderId="25" xfId="0" applyNumberFormat="1" applyFill="1" applyBorder="1" applyAlignment="1">
      <alignment horizontal="center" vertical="center"/>
    </xf>
    <xf numFmtId="181" fontId="1" fillId="7" borderId="35" xfId="0" applyNumberFormat="1" applyFont="1" applyFill="1" applyBorder="1" applyAlignment="1">
      <alignment horizontal="center" vertical="center"/>
    </xf>
    <xf numFmtId="182" fontId="0" fillId="4" borderId="31" xfId="0" applyNumberFormat="1" applyFill="1" applyBorder="1" applyAlignment="1" applyProtection="1">
      <alignment horizontal="center" vertical="center"/>
      <protection locked="0"/>
    </xf>
    <xf numFmtId="181" fontId="6" fillId="3" borderId="18" xfId="0" applyNumberFormat="1" applyFont="1" applyFill="1" applyBorder="1" applyAlignment="1">
      <alignment horizontal="center" vertical="center"/>
    </xf>
    <xf numFmtId="181" fontId="6" fillId="7" borderId="18" xfId="0" applyNumberFormat="1" applyFont="1" applyFill="1" applyBorder="1" applyAlignment="1">
      <alignment horizontal="center" vertical="center"/>
    </xf>
    <xf numFmtId="181" fontId="0" fillId="8" borderId="14" xfId="0" applyNumberFormat="1" applyFill="1" applyBorder="1" applyAlignment="1">
      <alignment horizontal="center" vertical="center"/>
    </xf>
    <xf numFmtId="181" fontId="1" fillId="8" borderId="41" xfId="0" applyNumberFormat="1" applyFont="1" applyFill="1" applyBorder="1" applyAlignment="1">
      <alignment horizontal="center" vertical="center"/>
    </xf>
    <xf numFmtId="0" fontId="0" fillId="0" borderId="0" xfId="3" applyNumberFormat="1" applyFont="1" applyAlignment="1" applyProtection="1">
      <alignment vertical="center"/>
    </xf>
    <xf numFmtId="182" fontId="0" fillId="4" borderId="33" xfId="0" applyNumberFormat="1" applyFill="1" applyBorder="1" applyAlignment="1" applyProtection="1">
      <alignment horizontal="center" vertical="center"/>
      <protection locked="0"/>
    </xf>
    <xf numFmtId="0" fontId="6" fillId="8" borderId="22" xfId="0" applyFont="1" applyFill="1" applyBorder="1" applyAlignment="1">
      <alignment horizontal="center" vertical="center"/>
    </xf>
    <xf numFmtId="167" fontId="6" fillId="8" borderId="19" xfId="0" applyNumberFormat="1" applyFont="1" applyFill="1" applyBorder="1" applyAlignment="1">
      <alignment horizontal="center" vertical="center"/>
    </xf>
    <xf numFmtId="181" fontId="6" fillId="8" borderId="20" xfId="0" applyNumberFormat="1" applyFont="1" applyFill="1" applyBorder="1" applyAlignment="1">
      <alignment horizontal="center" vertical="center"/>
    </xf>
    <xf numFmtId="166" fontId="19" fillId="2" borderId="0" xfId="0" applyNumberFormat="1" applyFont="1" applyFill="1" applyAlignment="1">
      <alignment horizontal="center" vertical="center"/>
    </xf>
    <xf numFmtId="0" fontId="3" fillId="2" borderId="0" xfId="0" applyFont="1" applyFill="1" applyAlignment="1">
      <alignment horizontal="left" vertical="center"/>
    </xf>
    <xf numFmtId="183" fontId="1" fillId="8" borderId="40" xfId="0" applyNumberFormat="1" applyFont="1" applyFill="1" applyBorder="1" applyAlignment="1">
      <alignment horizontal="center" vertical="center"/>
    </xf>
    <xf numFmtId="183" fontId="1" fillId="7" borderId="34" xfId="0" applyNumberFormat="1" applyFont="1" applyFill="1" applyBorder="1" applyAlignment="1">
      <alignment horizontal="center" vertical="center"/>
    </xf>
    <xf numFmtId="183" fontId="0" fillId="8" borderId="13" xfId="0" applyNumberFormat="1" applyFill="1" applyBorder="1" applyAlignment="1">
      <alignment horizontal="center" vertical="center"/>
    </xf>
    <xf numFmtId="183" fontId="6" fillId="8" borderId="19" xfId="0" applyNumberFormat="1" applyFont="1" applyFill="1" applyBorder="1" applyAlignment="1">
      <alignment horizontal="center" vertical="center"/>
    </xf>
    <xf numFmtId="183" fontId="6" fillId="3" borderId="17" xfId="0" applyNumberFormat="1" applyFont="1" applyFill="1" applyBorder="1" applyAlignment="1">
      <alignment horizontal="center" vertical="center"/>
    </xf>
    <xf numFmtId="183" fontId="6" fillId="7" borderId="17" xfId="0" applyNumberFormat="1" applyFont="1" applyFill="1" applyBorder="1" applyAlignment="1">
      <alignment horizontal="center" vertical="center"/>
    </xf>
    <xf numFmtId="0" fontId="2" fillId="2" borderId="0" xfId="0" applyFont="1" applyFill="1" applyAlignment="1">
      <alignment horizontal="center" vertical="center" wrapText="1"/>
    </xf>
    <xf numFmtId="0" fontId="0" fillId="0" borderId="9" xfId="0" applyBorder="1" applyAlignment="1">
      <alignment vertical="center"/>
    </xf>
    <xf numFmtId="0" fontId="0" fillId="0" borderId="9" xfId="0" applyBorder="1" applyAlignment="1">
      <alignment horizontal="center" vertical="center"/>
    </xf>
    <xf numFmtId="166" fontId="0" fillId="0" borderId="9" xfId="0" applyNumberFormat="1" applyBorder="1" applyAlignment="1">
      <alignment horizontal="center"/>
    </xf>
    <xf numFmtId="0" fontId="0" fillId="0" borderId="1" xfId="0" applyBorder="1" applyAlignment="1">
      <alignment horizontal="center"/>
    </xf>
    <xf numFmtId="0" fontId="0" fillId="0" borderId="1" xfId="0" applyBorder="1"/>
    <xf numFmtId="0" fontId="20" fillId="2" borderId="42" xfId="0" applyFont="1" applyFill="1" applyBorder="1" applyAlignment="1">
      <alignment horizontal="center" vertical="center"/>
    </xf>
    <xf numFmtId="181" fontId="2" fillId="2" borderId="43" xfId="0" applyNumberFormat="1" applyFont="1" applyFill="1" applyBorder="1" applyAlignment="1">
      <alignment horizontal="center" vertical="top"/>
    </xf>
    <xf numFmtId="0" fontId="2" fillId="2" borderId="1" xfId="0" applyFont="1" applyFill="1" applyBorder="1" applyAlignment="1">
      <alignment horizontal="center" vertical="center" wrapText="1"/>
    </xf>
    <xf numFmtId="180" fontId="0" fillId="0" borderId="1" xfId="0" applyNumberFormat="1" applyBorder="1" applyAlignment="1">
      <alignment horizontal="center"/>
    </xf>
    <xf numFmtId="184" fontId="0" fillId="4" borderId="44" xfId="0" applyNumberFormat="1" applyFill="1" applyBorder="1" applyAlignment="1" applyProtection="1">
      <alignment horizontal="center" vertical="center"/>
      <protection locked="0"/>
    </xf>
    <xf numFmtId="0" fontId="3" fillId="2" borderId="0" xfId="0" applyFont="1" applyFill="1" applyAlignment="1">
      <alignment horizontal="center" vertical="center"/>
    </xf>
    <xf numFmtId="164" fontId="23" fillId="5" borderId="0" xfId="0" applyNumberFormat="1" applyFont="1" applyFill="1" applyAlignment="1">
      <alignment horizontal="right" vertical="center"/>
    </xf>
    <xf numFmtId="0" fontId="24" fillId="5" borderId="0" xfId="0" applyFont="1" applyFill="1"/>
    <xf numFmtId="0" fontId="0" fillId="9" borderId="28" xfId="0" applyFill="1" applyBorder="1" applyAlignment="1">
      <alignment horizontal="center" vertical="center"/>
    </xf>
    <xf numFmtId="183" fontId="1" fillId="9" borderId="34" xfId="0" applyNumberFormat="1" applyFont="1" applyFill="1" applyBorder="1" applyAlignment="1">
      <alignment horizontal="center" vertical="center"/>
    </xf>
    <xf numFmtId="167" fontId="0" fillId="9" borderId="34" xfId="0" applyNumberFormat="1" applyFill="1" applyBorder="1" applyAlignment="1">
      <alignment horizontal="center" vertical="center"/>
    </xf>
    <xf numFmtId="181" fontId="1" fillId="9" borderId="35" xfId="0" applyNumberFormat="1" applyFont="1" applyFill="1" applyBorder="1" applyAlignment="1">
      <alignment horizontal="center" vertical="center"/>
    </xf>
    <xf numFmtId="183" fontId="6" fillId="9" borderId="17" xfId="0" applyNumberFormat="1" applyFont="1" applyFill="1" applyBorder="1" applyAlignment="1">
      <alignment horizontal="center" vertical="center"/>
    </xf>
    <xf numFmtId="181" fontId="6" fillId="9" borderId="18" xfId="0" applyNumberFormat="1" applyFont="1" applyFill="1" applyBorder="1" applyAlignment="1">
      <alignment horizontal="center" vertical="center"/>
    </xf>
    <xf numFmtId="171" fontId="0" fillId="7" borderId="4" xfId="0" applyNumberFormat="1" applyFill="1" applyBorder="1" applyAlignment="1">
      <alignment horizontal="center" vertical="center"/>
    </xf>
    <xf numFmtId="171" fontId="0" fillId="7" borderId="0" xfId="0" applyNumberFormat="1" applyFill="1" applyAlignment="1">
      <alignment horizontal="center" vertical="center"/>
    </xf>
    <xf numFmtId="171" fontId="0" fillId="7" borderId="5" xfId="0" applyNumberFormat="1" applyFill="1" applyBorder="1" applyAlignment="1">
      <alignment horizontal="center" vertical="center"/>
    </xf>
    <xf numFmtId="168" fontId="0" fillId="0" borderId="36" xfId="0" applyNumberFormat="1" applyBorder="1" applyAlignment="1">
      <alignment horizontal="center"/>
    </xf>
    <xf numFmtId="168" fontId="0" fillId="0" borderId="37" xfId="0" applyNumberFormat="1" applyBorder="1" applyAlignment="1">
      <alignment horizontal="center"/>
    </xf>
    <xf numFmtId="168" fontId="0" fillId="0" borderId="38" xfId="0" applyNumberFormat="1" applyBorder="1" applyAlignment="1">
      <alignment horizontal="center"/>
    </xf>
    <xf numFmtId="170" fontId="0" fillId="8" borderId="21" xfId="0" applyNumberFormat="1" applyFill="1" applyBorder="1" applyAlignment="1">
      <alignment horizontal="center" vertical="center"/>
    </xf>
    <xf numFmtId="170" fontId="0" fillId="8" borderId="15" xfId="0" applyNumberFormat="1" applyFill="1" applyBorder="1" applyAlignment="1">
      <alignment horizontal="center" vertical="center"/>
    </xf>
    <xf numFmtId="170" fontId="0" fillId="8" borderId="16" xfId="0" applyNumberFormat="1" applyFill="1" applyBorder="1" applyAlignment="1">
      <alignment horizontal="center" vertical="center"/>
    </xf>
    <xf numFmtId="164" fontId="23" fillId="5" borderId="0" xfId="0" applyNumberFormat="1" applyFont="1" applyFill="1" applyAlignment="1">
      <alignment horizontal="right" vertical="center"/>
    </xf>
    <xf numFmtId="164" fontId="23" fillId="5" borderId="27" xfId="0" applyNumberFormat="1" applyFont="1" applyFill="1" applyBorder="1" applyAlignment="1">
      <alignment horizontal="right" vertical="center"/>
    </xf>
    <xf numFmtId="0" fontId="5" fillId="2" borderId="0" xfId="0" applyFont="1" applyFill="1" applyAlignment="1">
      <alignment horizontal="center" wrapText="1"/>
    </xf>
    <xf numFmtId="186" fontId="0" fillId="9" borderId="4" xfId="0" applyNumberFormat="1" applyFill="1" applyBorder="1" applyAlignment="1">
      <alignment horizontal="center" vertical="center"/>
    </xf>
    <xf numFmtId="186" fontId="0" fillId="9" borderId="0" xfId="0" applyNumberFormat="1" applyFill="1" applyAlignment="1">
      <alignment horizontal="center" vertical="center"/>
    </xf>
    <xf numFmtId="186" fontId="0" fillId="9" borderId="5" xfId="0" applyNumberFormat="1" applyFill="1" applyBorder="1" applyAlignment="1">
      <alignment horizontal="center" vertical="center"/>
    </xf>
    <xf numFmtId="164" fontId="2" fillId="2" borderId="0" xfId="0" applyNumberFormat="1" applyFont="1" applyFill="1" applyAlignment="1">
      <alignment horizontal="center" vertical="center"/>
    </xf>
    <xf numFmtId="0" fontId="0" fillId="8" borderId="21" xfId="0" applyFill="1" applyBorder="1" applyAlignment="1">
      <alignment horizontal="center" vertical="center"/>
    </xf>
    <xf numFmtId="0" fontId="0" fillId="8" borderId="39" xfId="0" applyFill="1" applyBorder="1" applyAlignment="1">
      <alignment horizontal="center" vertical="center"/>
    </xf>
    <xf numFmtId="167" fontId="0" fillId="8" borderId="15" xfId="0" applyNumberFormat="1" applyFill="1" applyBorder="1" applyAlignment="1">
      <alignment horizontal="center" vertical="center"/>
    </xf>
    <xf numFmtId="167" fontId="0" fillId="8" borderId="40" xfId="0" applyNumberFormat="1" applyFill="1" applyBorder="1" applyAlignment="1">
      <alignment horizontal="center" vertical="center"/>
    </xf>
    <xf numFmtId="0" fontId="3" fillId="2" borderId="0" xfId="0" applyFont="1" applyFill="1" applyAlignment="1">
      <alignment horizontal="left" vertical="center" wrapText="1"/>
    </xf>
    <xf numFmtId="0" fontId="3" fillId="2" borderId="2" xfId="0" applyFont="1" applyFill="1" applyBorder="1" applyAlignment="1">
      <alignment horizontal="left" vertical="center" wrapText="1"/>
    </xf>
    <xf numFmtId="0" fontId="23" fillId="5" borderId="0" xfId="0" applyFont="1" applyFill="1" applyAlignment="1">
      <alignment horizontal="right" vertical="center"/>
    </xf>
    <xf numFmtId="185" fontId="3" fillId="5" borderId="0" xfId="0" applyNumberFormat="1" applyFont="1" applyFill="1" applyAlignment="1">
      <alignment horizontal="center"/>
    </xf>
    <xf numFmtId="0" fontId="21" fillId="2" borderId="45"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7" fillId="2" borderId="0" xfId="0" applyFont="1" applyFill="1" applyAlignment="1">
      <alignment horizontal="left" vertical="center"/>
    </xf>
    <xf numFmtId="0" fontId="10" fillId="2" borderId="0" xfId="0" applyFont="1" applyFill="1" applyAlignment="1">
      <alignment horizontal="center" vertical="center"/>
    </xf>
    <xf numFmtId="0" fontId="2" fillId="2" borderId="0" xfId="0" applyFont="1" applyFill="1" applyAlignment="1">
      <alignment horizontal="center" vertical="top"/>
    </xf>
    <xf numFmtId="0" fontId="5" fillId="5" borderId="0" xfId="0" applyFont="1" applyFill="1" applyAlignment="1">
      <alignment horizontal="center" vertical="center" wrapText="1"/>
    </xf>
    <xf numFmtId="177" fontId="10" fillId="2" borderId="0" xfId="0" applyNumberFormat="1" applyFont="1" applyFill="1" applyAlignment="1">
      <alignment horizontal="center"/>
    </xf>
    <xf numFmtId="178" fontId="17" fillId="2" borderId="0" xfId="0" applyNumberFormat="1" applyFont="1" applyFill="1" applyAlignment="1" applyProtection="1">
      <alignment horizontal="center" vertical="top"/>
      <protection locked="0"/>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174" fontId="7" fillId="2" borderId="0" xfId="0" applyNumberFormat="1" applyFont="1" applyFill="1" applyAlignment="1">
      <alignment horizontal="center" vertical="center"/>
    </xf>
    <xf numFmtId="0" fontId="10" fillId="5" borderId="0" xfId="0" applyFont="1" applyFill="1" applyAlignment="1">
      <alignment horizontal="left" vertical="center"/>
    </xf>
    <xf numFmtId="173" fontId="2" fillId="6" borderId="0" xfId="0" applyNumberFormat="1" applyFont="1" applyFill="1" applyAlignment="1">
      <alignment horizontal="right"/>
    </xf>
    <xf numFmtId="166" fontId="1" fillId="0" borderId="11" xfId="0" applyNumberFormat="1" applyFont="1" applyBorder="1" applyAlignment="1">
      <alignment horizontal="center" vertical="center"/>
    </xf>
    <xf numFmtId="166" fontId="1" fillId="0" borderId="26" xfId="0" applyNumberFormat="1" applyFont="1" applyBorder="1" applyAlignment="1">
      <alignment horizontal="center" vertical="center"/>
    </xf>
    <xf numFmtId="0" fontId="2" fillId="6" borderId="0" xfId="0" applyFont="1" applyFill="1" applyAlignment="1">
      <alignment horizontal="center" vertical="center"/>
    </xf>
    <xf numFmtId="0" fontId="3" fillId="2" borderId="0" xfId="0" applyFont="1" applyFill="1" applyBorder="1" applyAlignment="1">
      <alignment horizontal="left" vertical="center" wrapText="1"/>
    </xf>
    <xf numFmtId="0" fontId="23" fillId="2" borderId="0" xfId="0" applyFont="1" applyFill="1" applyAlignment="1">
      <alignment horizontal="left" wrapText="1"/>
    </xf>
    <xf numFmtId="0" fontId="23" fillId="2" borderId="6" xfId="0" applyFont="1" applyFill="1" applyBorder="1" applyAlignment="1">
      <alignment horizontal="left" wrapText="1"/>
    </xf>
  </cellXfs>
  <cellStyles count="4">
    <cellStyle name="Comma" xfId="3" builtinId="3"/>
    <cellStyle name="Normal" xfId="0" builtinId="0"/>
    <cellStyle name="Normal 2" xfId="1" xr:uid="{8A96A439-21E6-4E17-ABCE-AF060CFCD6D3}"/>
    <cellStyle name="Normal 3" xfId="2" xr:uid="{E9F2FCBC-3343-4178-B829-5B96D997D775}"/>
  </cellStyles>
  <dxfs count="414">
    <dxf>
      <font>
        <b/>
        <i val="0"/>
        <color rgb="FFC00000"/>
      </font>
      <fill>
        <patternFill>
          <bgColor rgb="FFFFFF00"/>
        </patternFill>
      </fill>
    </dxf>
    <dxf>
      <font>
        <b/>
        <i val="0"/>
        <color theme="0"/>
      </font>
      <fill>
        <patternFill>
          <bgColor rgb="FF7030A0"/>
        </patternFill>
      </fill>
    </dxf>
    <dxf>
      <font>
        <b/>
        <i val="0"/>
        <color theme="0"/>
      </font>
      <fill>
        <patternFill>
          <bgColor rgb="FF7030A0"/>
        </patternFill>
      </fill>
    </dxf>
    <dxf>
      <font>
        <color rgb="FF00B0F0"/>
      </font>
    </dxf>
    <dxf>
      <font>
        <b/>
        <i val="0"/>
        <color rgb="FFC00000"/>
      </font>
      <fill>
        <patternFill>
          <bgColor rgb="FFFFFF00"/>
        </patternFill>
      </fill>
    </dxf>
    <dxf>
      <fill>
        <patternFill>
          <bgColor rgb="FFFFCC99"/>
        </patternFill>
      </fill>
    </dxf>
    <dxf>
      <font>
        <b/>
        <i val="0"/>
      </font>
      <fill>
        <patternFill>
          <bgColor rgb="FFFFCC99"/>
        </patternFill>
      </fill>
    </dxf>
    <dxf>
      <font>
        <b/>
        <i val="0"/>
        <color rgb="FFC00000"/>
      </font>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8" tint="0.59996337778862885"/>
        </patternFill>
      </fill>
    </dxf>
    <dxf>
      <fill>
        <patternFill>
          <bgColor rgb="FFCC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FF00"/>
      </font>
      <fill>
        <patternFill>
          <bgColor rgb="FFC00000"/>
        </patternFill>
      </fill>
    </dxf>
    <dxf>
      <fill>
        <patternFill>
          <bgColor rgb="FFFFFFCC"/>
        </patternFill>
      </fill>
    </dxf>
    <dxf>
      <font>
        <b/>
        <i val="0"/>
        <color rgb="FFC00000"/>
      </font>
      <fill>
        <patternFill>
          <bgColor rgb="FFFFFF00"/>
        </patternFill>
      </fill>
    </dxf>
    <dxf>
      <fill>
        <patternFill>
          <bgColor rgb="FFFFFFCC"/>
        </patternFill>
      </fill>
    </dxf>
    <dxf>
      <font>
        <b/>
        <i val="0"/>
        <color rgb="FFC00000"/>
      </font>
    </dxf>
    <dxf>
      <fill>
        <patternFill>
          <bgColor rgb="FFFFFF00"/>
        </patternFill>
      </fill>
    </dxf>
    <dxf>
      <font>
        <color theme="1"/>
      </font>
      <fill>
        <patternFill>
          <bgColor theme="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ill>
        <patternFill>
          <bgColor rgb="FFFFFFCC"/>
        </patternFill>
      </fill>
    </dxf>
    <dxf>
      <font>
        <color theme="1"/>
      </font>
      <fill>
        <patternFill>
          <bgColor theme="1"/>
        </patternFill>
      </fill>
    </dxf>
    <dxf>
      <fill>
        <patternFill>
          <bgColor theme="8" tint="0.59996337778862885"/>
        </patternFill>
      </fill>
    </dxf>
    <dxf>
      <fill>
        <patternFill>
          <bgColor rgb="FFFFFFCC"/>
        </patternFill>
      </fill>
    </dxf>
    <dxf>
      <font>
        <color auto="1"/>
      </font>
      <fill>
        <patternFill>
          <bgColor rgb="FFCC99FF"/>
        </patternFill>
      </fill>
    </dxf>
    <dxf>
      <fill>
        <patternFill>
          <bgColor rgb="FFFFFFCC"/>
        </patternFill>
      </fill>
    </dxf>
    <dxf>
      <font>
        <color theme="1"/>
      </font>
      <fill>
        <patternFill>
          <bgColor theme="1"/>
        </patternFill>
      </fill>
    </dxf>
    <dxf>
      <fill>
        <patternFill>
          <bgColor rgb="FFFFFFCC"/>
        </patternFill>
      </fill>
    </dxf>
    <dxf>
      <font>
        <b/>
        <i val="0"/>
        <color rgb="FFC00000"/>
      </font>
      <fill>
        <patternFill>
          <bgColor rgb="FFFFFF00"/>
        </patternFill>
      </fill>
    </dxf>
    <dxf>
      <fill>
        <patternFill>
          <bgColor rgb="FFFFFFCC"/>
        </patternFill>
      </fill>
    </dxf>
    <dxf>
      <font>
        <color theme="1"/>
      </font>
    </dxf>
    <dxf>
      <font>
        <b/>
        <i val="0"/>
        <color rgb="FFC00000"/>
      </font>
      <fill>
        <patternFill>
          <bgColor rgb="FFFFFF00"/>
        </patternFill>
      </fill>
    </dxf>
    <dxf>
      <font>
        <b/>
        <i val="0"/>
        <color theme="0"/>
      </font>
      <fill>
        <patternFill>
          <bgColor rgb="FF7030A0"/>
        </patternFill>
      </fill>
    </dxf>
    <dxf>
      <font>
        <b/>
        <i val="0"/>
        <color theme="0"/>
      </font>
      <fill>
        <patternFill>
          <bgColor rgb="FF7030A0"/>
        </patternFill>
      </fill>
    </dxf>
    <dxf>
      <font>
        <color rgb="FF00B0F0"/>
      </font>
    </dxf>
    <dxf>
      <font>
        <b/>
        <i val="0"/>
        <color rgb="FFC00000"/>
      </font>
      <fill>
        <patternFill>
          <bgColor rgb="FFFFFF00"/>
        </patternFill>
      </fill>
    </dxf>
    <dxf>
      <fill>
        <patternFill>
          <bgColor rgb="FFFFCC99"/>
        </patternFill>
      </fill>
    </dxf>
    <dxf>
      <font>
        <b/>
        <i val="0"/>
      </font>
      <fill>
        <patternFill>
          <bgColor rgb="FFFFCC99"/>
        </patternFill>
      </fill>
    </dxf>
    <dxf>
      <font>
        <b/>
        <i val="0"/>
        <color rgb="FFC00000"/>
      </font>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8" tint="0.59996337778862885"/>
        </patternFill>
      </fill>
    </dxf>
    <dxf>
      <fill>
        <patternFill>
          <bgColor rgb="FFCC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FF00"/>
      </font>
      <fill>
        <patternFill>
          <bgColor rgb="FFC00000"/>
        </patternFill>
      </fill>
    </dxf>
    <dxf>
      <fill>
        <patternFill>
          <bgColor rgb="FFFFFFCC"/>
        </patternFill>
      </fill>
    </dxf>
    <dxf>
      <font>
        <b/>
        <i val="0"/>
        <color rgb="FFC00000"/>
      </font>
      <fill>
        <patternFill>
          <bgColor rgb="FFFFFF00"/>
        </patternFill>
      </fill>
    </dxf>
    <dxf>
      <fill>
        <patternFill>
          <bgColor rgb="FFFFFFCC"/>
        </patternFill>
      </fill>
    </dxf>
    <dxf>
      <font>
        <b/>
        <i val="0"/>
        <color rgb="FFC00000"/>
      </font>
    </dxf>
    <dxf>
      <fill>
        <patternFill>
          <bgColor rgb="FFFFFF00"/>
        </patternFill>
      </fill>
    </dxf>
    <dxf>
      <font>
        <color theme="1"/>
      </font>
      <fill>
        <patternFill>
          <bgColor theme="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ill>
        <patternFill>
          <bgColor rgb="FFFFFFCC"/>
        </patternFill>
      </fill>
    </dxf>
    <dxf>
      <font>
        <color theme="1"/>
      </font>
      <fill>
        <patternFill>
          <bgColor theme="1"/>
        </patternFill>
      </fill>
    </dxf>
    <dxf>
      <fill>
        <patternFill>
          <bgColor theme="8" tint="0.59996337778862885"/>
        </patternFill>
      </fill>
    </dxf>
    <dxf>
      <fill>
        <patternFill>
          <bgColor rgb="FFFFFFCC"/>
        </patternFill>
      </fill>
    </dxf>
    <dxf>
      <font>
        <color auto="1"/>
      </font>
      <fill>
        <patternFill>
          <bgColor rgb="FFCC99FF"/>
        </patternFill>
      </fill>
    </dxf>
    <dxf>
      <fill>
        <patternFill>
          <bgColor rgb="FFFFFFCC"/>
        </patternFill>
      </fill>
    </dxf>
    <dxf>
      <font>
        <color theme="1"/>
      </font>
      <fill>
        <patternFill>
          <bgColor theme="1"/>
        </patternFill>
      </fill>
    </dxf>
    <dxf>
      <fill>
        <patternFill>
          <bgColor rgb="FFFFFFCC"/>
        </patternFill>
      </fill>
    </dxf>
    <dxf>
      <font>
        <b/>
        <i val="0"/>
        <color rgb="FFC00000"/>
      </font>
      <fill>
        <patternFill>
          <bgColor rgb="FFFFFF00"/>
        </patternFill>
      </fill>
    </dxf>
    <dxf>
      <fill>
        <patternFill>
          <bgColor rgb="FFFFFFCC"/>
        </patternFill>
      </fill>
    </dxf>
    <dxf>
      <font>
        <color theme="1"/>
      </font>
    </dxf>
    <dxf>
      <font>
        <b/>
        <i val="0"/>
        <color rgb="FFC00000"/>
      </font>
      <fill>
        <patternFill>
          <bgColor rgb="FFFFFF00"/>
        </patternFill>
      </fill>
    </dxf>
    <dxf>
      <font>
        <b/>
        <i val="0"/>
        <color theme="0"/>
      </font>
      <fill>
        <patternFill>
          <bgColor rgb="FF7030A0"/>
        </patternFill>
      </fill>
    </dxf>
    <dxf>
      <font>
        <b/>
        <i val="0"/>
        <color theme="0"/>
      </font>
      <fill>
        <patternFill>
          <bgColor rgb="FF7030A0"/>
        </patternFill>
      </fill>
    </dxf>
    <dxf>
      <font>
        <color rgb="FF00B0F0"/>
      </font>
    </dxf>
    <dxf>
      <font>
        <b/>
        <i val="0"/>
        <color rgb="FFC00000"/>
      </font>
      <fill>
        <patternFill>
          <bgColor rgb="FFFFFF00"/>
        </patternFill>
      </fill>
    </dxf>
    <dxf>
      <fill>
        <patternFill>
          <bgColor rgb="FFFFCC99"/>
        </patternFill>
      </fill>
    </dxf>
    <dxf>
      <font>
        <b/>
        <i val="0"/>
      </font>
      <fill>
        <patternFill>
          <bgColor rgb="FFFFCC99"/>
        </patternFill>
      </fill>
    </dxf>
    <dxf>
      <font>
        <b/>
        <i val="0"/>
        <color rgb="FFC00000"/>
      </font>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8" tint="0.59996337778862885"/>
        </patternFill>
      </fill>
    </dxf>
    <dxf>
      <fill>
        <patternFill>
          <bgColor rgb="FFCC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FF00"/>
      </font>
      <fill>
        <patternFill>
          <bgColor rgb="FFC00000"/>
        </patternFill>
      </fill>
    </dxf>
    <dxf>
      <fill>
        <patternFill>
          <bgColor rgb="FFFFFFCC"/>
        </patternFill>
      </fill>
    </dxf>
    <dxf>
      <font>
        <b/>
        <i val="0"/>
        <color rgb="FFC00000"/>
      </font>
      <fill>
        <patternFill>
          <bgColor rgb="FFFFFF00"/>
        </patternFill>
      </fill>
    </dxf>
    <dxf>
      <fill>
        <patternFill>
          <bgColor rgb="FFFFFFCC"/>
        </patternFill>
      </fill>
    </dxf>
    <dxf>
      <font>
        <b/>
        <i val="0"/>
        <color rgb="FFC00000"/>
      </font>
    </dxf>
    <dxf>
      <fill>
        <patternFill>
          <bgColor rgb="FFFFFF00"/>
        </patternFill>
      </fill>
    </dxf>
    <dxf>
      <font>
        <color theme="1"/>
      </font>
      <fill>
        <patternFill>
          <bgColor theme="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ill>
        <patternFill>
          <bgColor rgb="FFFFFFCC"/>
        </patternFill>
      </fill>
    </dxf>
    <dxf>
      <font>
        <color theme="1"/>
      </font>
      <fill>
        <patternFill>
          <bgColor theme="1"/>
        </patternFill>
      </fill>
    </dxf>
    <dxf>
      <fill>
        <patternFill>
          <bgColor theme="8" tint="0.59996337778862885"/>
        </patternFill>
      </fill>
    </dxf>
    <dxf>
      <fill>
        <patternFill>
          <bgColor rgb="FFFFFFCC"/>
        </patternFill>
      </fill>
    </dxf>
    <dxf>
      <font>
        <color auto="1"/>
      </font>
      <fill>
        <patternFill>
          <bgColor rgb="FFCC99FF"/>
        </patternFill>
      </fill>
    </dxf>
    <dxf>
      <fill>
        <patternFill>
          <bgColor rgb="FFFFFFCC"/>
        </patternFill>
      </fill>
    </dxf>
    <dxf>
      <font>
        <color theme="1"/>
      </font>
      <fill>
        <patternFill>
          <bgColor theme="1"/>
        </patternFill>
      </fill>
    </dxf>
    <dxf>
      <fill>
        <patternFill>
          <bgColor rgb="FFFFFFCC"/>
        </patternFill>
      </fill>
    </dxf>
    <dxf>
      <font>
        <b/>
        <i val="0"/>
        <color rgb="FFC00000"/>
      </font>
      <fill>
        <patternFill>
          <bgColor rgb="FFFFFF00"/>
        </patternFill>
      </fill>
    </dxf>
    <dxf>
      <fill>
        <patternFill>
          <bgColor rgb="FFFFFFCC"/>
        </patternFill>
      </fill>
    </dxf>
    <dxf>
      <font>
        <color theme="1"/>
      </font>
    </dxf>
    <dxf>
      <font>
        <b/>
        <i val="0"/>
        <color rgb="FFC00000"/>
      </font>
      <fill>
        <patternFill>
          <bgColor rgb="FFFFFF00"/>
        </patternFill>
      </fill>
    </dxf>
    <dxf>
      <font>
        <b/>
        <i val="0"/>
        <color theme="0"/>
      </font>
      <fill>
        <patternFill>
          <bgColor rgb="FF7030A0"/>
        </patternFill>
      </fill>
    </dxf>
    <dxf>
      <font>
        <b/>
        <i val="0"/>
        <color theme="0"/>
      </font>
      <fill>
        <patternFill>
          <bgColor rgb="FF7030A0"/>
        </patternFill>
      </fill>
    </dxf>
    <dxf>
      <font>
        <color rgb="FF00B0F0"/>
      </font>
    </dxf>
    <dxf>
      <font>
        <b/>
        <i val="0"/>
        <color rgb="FFC00000"/>
      </font>
      <fill>
        <patternFill>
          <bgColor rgb="FFFFFF00"/>
        </patternFill>
      </fill>
    </dxf>
    <dxf>
      <fill>
        <patternFill>
          <bgColor rgb="FFFFCC99"/>
        </patternFill>
      </fill>
    </dxf>
    <dxf>
      <font>
        <b/>
        <i val="0"/>
      </font>
      <fill>
        <patternFill>
          <bgColor rgb="FFFFCC99"/>
        </patternFill>
      </fill>
    </dxf>
    <dxf>
      <font>
        <b/>
        <i val="0"/>
        <color rgb="FFC00000"/>
      </font>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8" tint="0.59996337778862885"/>
        </patternFill>
      </fill>
    </dxf>
    <dxf>
      <fill>
        <patternFill>
          <bgColor rgb="FFCC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FF00"/>
      </font>
      <fill>
        <patternFill>
          <bgColor rgb="FFC00000"/>
        </patternFill>
      </fill>
    </dxf>
    <dxf>
      <fill>
        <patternFill>
          <bgColor rgb="FFFFFFCC"/>
        </patternFill>
      </fill>
    </dxf>
    <dxf>
      <font>
        <b/>
        <i val="0"/>
        <color rgb="FFC00000"/>
      </font>
      <fill>
        <patternFill>
          <bgColor rgb="FFFFFF00"/>
        </patternFill>
      </fill>
    </dxf>
    <dxf>
      <fill>
        <patternFill>
          <bgColor rgb="FFFFFFCC"/>
        </patternFill>
      </fill>
    </dxf>
    <dxf>
      <font>
        <b/>
        <i val="0"/>
        <color rgb="FFC00000"/>
      </font>
    </dxf>
    <dxf>
      <fill>
        <patternFill>
          <bgColor rgb="FFFFFF00"/>
        </patternFill>
      </fill>
    </dxf>
    <dxf>
      <font>
        <color theme="1"/>
      </font>
      <fill>
        <patternFill>
          <bgColor theme="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ill>
        <patternFill>
          <bgColor rgb="FFFFFFCC"/>
        </patternFill>
      </fill>
    </dxf>
    <dxf>
      <font>
        <color theme="1"/>
      </font>
      <fill>
        <patternFill>
          <bgColor theme="1"/>
        </patternFill>
      </fill>
    </dxf>
    <dxf>
      <fill>
        <patternFill>
          <bgColor theme="8" tint="0.59996337778862885"/>
        </patternFill>
      </fill>
    </dxf>
    <dxf>
      <fill>
        <patternFill>
          <bgColor rgb="FFFFFFCC"/>
        </patternFill>
      </fill>
    </dxf>
    <dxf>
      <font>
        <color auto="1"/>
      </font>
      <fill>
        <patternFill>
          <bgColor rgb="FFCC99FF"/>
        </patternFill>
      </fill>
    </dxf>
    <dxf>
      <fill>
        <patternFill>
          <bgColor rgb="FFFFFFCC"/>
        </patternFill>
      </fill>
    </dxf>
    <dxf>
      <font>
        <color theme="1"/>
      </font>
      <fill>
        <patternFill>
          <bgColor theme="1"/>
        </patternFill>
      </fill>
    </dxf>
    <dxf>
      <fill>
        <patternFill>
          <bgColor rgb="FFFFFFCC"/>
        </patternFill>
      </fill>
    </dxf>
    <dxf>
      <font>
        <b/>
        <i val="0"/>
        <color rgb="FFC00000"/>
      </font>
      <fill>
        <patternFill>
          <bgColor rgb="FFFFFF00"/>
        </patternFill>
      </fill>
    </dxf>
    <dxf>
      <fill>
        <patternFill>
          <bgColor rgb="FFFFFFCC"/>
        </patternFill>
      </fill>
    </dxf>
    <dxf>
      <font>
        <color theme="1"/>
      </font>
    </dxf>
    <dxf>
      <font>
        <b/>
        <i val="0"/>
        <color rgb="FFC00000"/>
      </font>
      <fill>
        <patternFill>
          <bgColor rgb="FFFFFF00"/>
        </patternFill>
      </fill>
    </dxf>
    <dxf>
      <font>
        <b/>
        <i val="0"/>
        <color theme="0"/>
      </font>
      <fill>
        <patternFill>
          <bgColor rgb="FF7030A0"/>
        </patternFill>
      </fill>
    </dxf>
    <dxf>
      <font>
        <b/>
        <i val="0"/>
        <color theme="0"/>
      </font>
      <fill>
        <patternFill>
          <bgColor rgb="FF7030A0"/>
        </patternFill>
      </fill>
    </dxf>
    <dxf>
      <font>
        <color rgb="FF00B0F0"/>
      </font>
    </dxf>
    <dxf>
      <font>
        <b/>
        <i val="0"/>
        <color rgb="FFC00000"/>
      </font>
      <fill>
        <patternFill>
          <bgColor rgb="FFFFFF00"/>
        </patternFill>
      </fill>
    </dxf>
    <dxf>
      <fill>
        <patternFill>
          <bgColor rgb="FFFFCC99"/>
        </patternFill>
      </fill>
    </dxf>
    <dxf>
      <font>
        <b/>
        <i val="0"/>
      </font>
      <fill>
        <patternFill>
          <bgColor rgb="FFFFCC99"/>
        </patternFill>
      </fill>
    </dxf>
    <dxf>
      <font>
        <b/>
        <i val="0"/>
        <color rgb="FFC00000"/>
      </font>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8" tint="0.59996337778862885"/>
        </patternFill>
      </fill>
    </dxf>
    <dxf>
      <fill>
        <patternFill>
          <bgColor rgb="FFCC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FF00"/>
      </font>
      <fill>
        <patternFill>
          <bgColor rgb="FFC00000"/>
        </patternFill>
      </fill>
    </dxf>
    <dxf>
      <fill>
        <patternFill>
          <bgColor rgb="FFFFFFCC"/>
        </patternFill>
      </fill>
    </dxf>
    <dxf>
      <font>
        <b/>
        <i val="0"/>
        <color rgb="FFC00000"/>
      </font>
      <fill>
        <patternFill>
          <bgColor rgb="FFFFFF00"/>
        </patternFill>
      </fill>
    </dxf>
    <dxf>
      <fill>
        <patternFill>
          <bgColor rgb="FFFFFFCC"/>
        </patternFill>
      </fill>
    </dxf>
    <dxf>
      <font>
        <b/>
        <i val="0"/>
        <color rgb="FFC00000"/>
      </font>
    </dxf>
    <dxf>
      <fill>
        <patternFill>
          <bgColor rgb="FFFFFF00"/>
        </patternFill>
      </fill>
    </dxf>
    <dxf>
      <font>
        <color theme="1"/>
      </font>
      <fill>
        <patternFill>
          <bgColor theme="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ill>
        <patternFill>
          <bgColor rgb="FFFFFFCC"/>
        </patternFill>
      </fill>
    </dxf>
    <dxf>
      <font>
        <color theme="1"/>
      </font>
      <fill>
        <patternFill>
          <bgColor theme="1"/>
        </patternFill>
      </fill>
    </dxf>
    <dxf>
      <fill>
        <patternFill>
          <bgColor theme="8" tint="0.59996337778862885"/>
        </patternFill>
      </fill>
    </dxf>
    <dxf>
      <fill>
        <patternFill>
          <bgColor rgb="FFFFFFCC"/>
        </patternFill>
      </fill>
    </dxf>
    <dxf>
      <font>
        <color auto="1"/>
      </font>
      <fill>
        <patternFill>
          <bgColor rgb="FFCC99FF"/>
        </patternFill>
      </fill>
    </dxf>
    <dxf>
      <fill>
        <patternFill>
          <bgColor rgb="FFFFFFCC"/>
        </patternFill>
      </fill>
    </dxf>
    <dxf>
      <font>
        <color theme="1"/>
      </font>
      <fill>
        <patternFill>
          <bgColor theme="1"/>
        </patternFill>
      </fill>
    </dxf>
    <dxf>
      <fill>
        <patternFill>
          <bgColor rgb="FFFFFFCC"/>
        </patternFill>
      </fill>
    </dxf>
    <dxf>
      <font>
        <b/>
        <i val="0"/>
        <color rgb="FFC00000"/>
      </font>
      <fill>
        <patternFill>
          <bgColor rgb="FFFFFF00"/>
        </patternFill>
      </fill>
    </dxf>
    <dxf>
      <fill>
        <patternFill>
          <bgColor rgb="FFFFFFCC"/>
        </patternFill>
      </fill>
    </dxf>
    <dxf>
      <font>
        <color theme="1"/>
      </font>
    </dxf>
    <dxf>
      <font>
        <b/>
        <i val="0"/>
        <color rgb="FFC00000"/>
      </font>
      <fill>
        <patternFill>
          <bgColor rgb="FFFFFF00"/>
        </patternFill>
      </fill>
    </dxf>
    <dxf>
      <font>
        <b/>
        <i val="0"/>
        <color theme="0"/>
      </font>
      <fill>
        <patternFill>
          <bgColor rgb="FF7030A0"/>
        </patternFill>
      </fill>
    </dxf>
    <dxf>
      <font>
        <b/>
        <i val="0"/>
        <color theme="0"/>
      </font>
      <fill>
        <patternFill>
          <bgColor rgb="FF7030A0"/>
        </patternFill>
      </fill>
    </dxf>
    <dxf>
      <font>
        <color rgb="FF00B0F0"/>
      </font>
    </dxf>
    <dxf>
      <font>
        <b/>
        <i val="0"/>
        <color rgb="FFC00000"/>
      </font>
      <fill>
        <patternFill>
          <bgColor rgb="FFFFFF00"/>
        </patternFill>
      </fill>
    </dxf>
    <dxf>
      <fill>
        <patternFill>
          <bgColor rgb="FFFFCC99"/>
        </patternFill>
      </fill>
    </dxf>
    <dxf>
      <font>
        <b/>
        <i val="0"/>
      </font>
      <fill>
        <patternFill>
          <bgColor rgb="FFFFCC99"/>
        </patternFill>
      </fill>
    </dxf>
    <dxf>
      <font>
        <b/>
        <i val="0"/>
        <color rgb="FFC00000"/>
      </font>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8" tint="0.59996337778862885"/>
        </patternFill>
      </fill>
    </dxf>
    <dxf>
      <fill>
        <patternFill>
          <bgColor rgb="FFCC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FF00"/>
      </font>
      <fill>
        <patternFill>
          <bgColor rgb="FFC00000"/>
        </patternFill>
      </fill>
    </dxf>
    <dxf>
      <fill>
        <patternFill>
          <bgColor rgb="FFFFFFCC"/>
        </patternFill>
      </fill>
    </dxf>
    <dxf>
      <font>
        <b/>
        <i val="0"/>
        <color rgb="FFC00000"/>
      </font>
      <fill>
        <patternFill>
          <bgColor rgb="FFFFFF00"/>
        </patternFill>
      </fill>
    </dxf>
    <dxf>
      <fill>
        <patternFill>
          <bgColor rgb="FFFFFFCC"/>
        </patternFill>
      </fill>
    </dxf>
    <dxf>
      <font>
        <b/>
        <i val="0"/>
        <color rgb="FFC00000"/>
      </font>
    </dxf>
    <dxf>
      <fill>
        <patternFill>
          <bgColor rgb="FFFFFF00"/>
        </patternFill>
      </fill>
    </dxf>
    <dxf>
      <font>
        <color theme="1"/>
      </font>
      <fill>
        <patternFill>
          <bgColor theme="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ill>
        <patternFill>
          <bgColor rgb="FFFFFFCC"/>
        </patternFill>
      </fill>
    </dxf>
    <dxf>
      <font>
        <color theme="1"/>
      </font>
      <fill>
        <patternFill>
          <bgColor theme="1"/>
        </patternFill>
      </fill>
    </dxf>
    <dxf>
      <fill>
        <patternFill>
          <bgColor theme="8" tint="0.59996337778862885"/>
        </patternFill>
      </fill>
    </dxf>
    <dxf>
      <fill>
        <patternFill>
          <bgColor rgb="FFFFFFCC"/>
        </patternFill>
      </fill>
    </dxf>
    <dxf>
      <font>
        <color auto="1"/>
      </font>
      <fill>
        <patternFill>
          <bgColor rgb="FFCC99FF"/>
        </patternFill>
      </fill>
    </dxf>
    <dxf>
      <fill>
        <patternFill>
          <bgColor rgb="FFFFFFCC"/>
        </patternFill>
      </fill>
    </dxf>
    <dxf>
      <font>
        <color theme="1"/>
      </font>
      <fill>
        <patternFill>
          <bgColor theme="1"/>
        </patternFill>
      </fill>
    </dxf>
    <dxf>
      <fill>
        <patternFill>
          <bgColor rgb="FFFFFFCC"/>
        </patternFill>
      </fill>
    </dxf>
    <dxf>
      <font>
        <b/>
        <i val="0"/>
        <color rgb="FFC00000"/>
      </font>
      <fill>
        <patternFill>
          <bgColor rgb="FFFFFF00"/>
        </patternFill>
      </fill>
    </dxf>
    <dxf>
      <fill>
        <patternFill>
          <bgColor rgb="FFFFFFCC"/>
        </patternFill>
      </fill>
    </dxf>
    <dxf>
      <font>
        <color theme="1"/>
      </font>
    </dxf>
    <dxf>
      <font>
        <b/>
        <i val="0"/>
        <color rgb="FFC00000"/>
      </font>
      <fill>
        <patternFill>
          <bgColor rgb="FFFFFF00"/>
        </patternFill>
      </fill>
    </dxf>
    <dxf>
      <font>
        <b/>
        <i val="0"/>
        <color theme="0"/>
      </font>
      <fill>
        <patternFill>
          <bgColor rgb="FF7030A0"/>
        </patternFill>
      </fill>
    </dxf>
    <dxf>
      <font>
        <b/>
        <i val="0"/>
        <color theme="0"/>
      </font>
      <fill>
        <patternFill>
          <bgColor rgb="FF7030A0"/>
        </patternFill>
      </fill>
    </dxf>
    <dxf>
      <font>
        <color rgb="FF00B0F0"/>
      </font>
    </dxf>
    <dxf>
      <font>
        <b/>
        <i val="0"/>
        <color rgb="FFC00000"/>
      </font>
      <fill>
        <patternFill>
          <bgColor rgb="FFFFFF00"/>
        </patternFill>
      </fill>
    </dxf>
    <dxf>
      <fill>
        <patternFill>
          <bgColor rgb="FFFFCC99"/>
        </patternFill>
      </fill>
    </dxf>
    <dxf>
      <font>
        <b/>
        <i val="0"/>
      </font>
      <fill>
        <patternFill>
          <bgColor rgb="FFFFCC99"/>
        </patternFill>
      </fill>
    </dxf>
    <dxf>
      <font>
        <b/>
        <i val="0"/>
        <color rgb="FFC00000"/>
      </font>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8" tint="0.59996337778862885"/>
        </patternFill>
      </fill>
    </dxf>
    <dxf>
      <fill>
        <patternFill>
          <bgColor rgb="FFCC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FF00"/>
      </font>
      <fill>
        <patternFill>
          <bgColor rgb="FFC00000"/>
        </patternFill>
      </fill>
    </dxf>
    <dxf>
      <fill>
        <patternFill>
          <bgColor rgb="FFFFFFCC"/>
        </patternFill>
      </fill>
    </dxf>
    <dxf>
      <font>
        <b/>
        <i val="0"/>
        <color rgb="FFC00000"/>
      </font>
      <fill>
        <patternFill>
          <bgColor rgb="FFFFFF00"/>
        </patternFill>
      </fill>
    </dxf>
    <dxf>
      <fill>
        <patternFill>
          <bgColor rgb="FFFFFFCC"/>
        </patternFill>
      </fill>
    </dxf>
    <dxf>
      <font>
        <b/>
        <i val="0"/>
        <color rgb="FFC00000"/>
      </font>
    </dxf>
    <dxf>
      <fill>
        <patternFill>
          <bgColor rgb="FFFFFF00"/>
        </patternFill>
      </fill>
    </dxf>
    <dxf>
      <font>
        <color theme="1"/>
      </font>
      <fill>
        <patternFill>
          <bgColor theme="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ill>
        <patternFill>
          <bgColor rgb="FFFFFFCC"/>
        </patternFill>
      </fill>
    </dxf>
    <dxf>
      <font>
        <color theme="1"/>
      </font>
      <fill>
        <patternFill>
          <bgColor theme="1"/>
        </patternFill>
      </fill>
    </dxf>
    <dxf>
      <fill>
        <patternFill>
          <bgColor theme="8" tint="0.59996337778862885"/>
        </patternFill>
      </fill>
    </dxf>
    <dxf>
      <fill>
        <patternFill>
          <bgColor rgb="FFFFFFCC"/>
        </patternFill>
      </fill>
    </dxf>
    <dxf>
      <font>
        <color auto="1"/>
      </font>
      <fill>
        <patternFill>
          <bgColor rgb="FFCC99FF"/>
        </patternFill>
      </fill>
    </dxf>
    <dxf>
      <fill>
        <patternFill>
          <bgColor rgb="FFFFFFCC"/>
        </patternFill>
      </fill>
    </dxf>
    <dxf>
      <font>
        <color theme="1"/>
      </font>
      <fill>
        <patternFill>
          <bgColor theme="1"/>
        </patternFill>
      </fill>
    </dxf>
    <dxf>
      <fill>
        <patternFill>
          <bgColor rgb="FFFFFFCC"/>
        </patternFill>
      </fill>
    </dxf>
    <dxf>
      <font>
        <b/>
        <i val="0"/>
        <color rgb="FFC00000"/>
      </font>
      <fill>
        <patternFill>
          <bgColor rgb="FFFFFF00"/>
        </patternFill>
      </fill>
    </dxf>
    <dxf>
      <fill>
        <patternFill>
          <bgColor rgb="FFFFFFCC"/>
        </patternFill>
      </fill>
    </dxf>
    <dxf>
      <font>
        <color theme="1"/>
      </font>
    </dxf>
    <dxf>
      <font>
        <b/>
        <i val="0"/>
        <color rgb="FFC00000"/>
      </font>
      <fill>
        <patternFill>
          <bgColor rgb="FFFFFF00"/>
        </patternFill>
      </fill>
    </dxf>
    <dxf>
      <font>
        <b/>
        <i val="0"/>
        <color theme="0"/>
      </font>
      <fill>
        <patternFill>
          <bgColor rgb="FF7030A0"/>
        </patternFill>
      </fill>
    </dxf>
    <dxf>
      <font>
        <b/>
        <i val="0"/>
        <color theme="0"/>
      </font>
      <fill>
        <patternFill>
          <bgColor rgb="FF7030A0"/>
        </patternFill>
      </fill>
    </dxf>
    <dxf>
      <font>
        <color rgb="FF00B0F0"/>
      </font>
    </dxf>
    <dxf>
      <font>
        <b/>
        <i val="0"/>
        <color rgb="FFC00000"/>
      </font>
      <fill>
        <patternFill>
          <bgColor rgb="FFFFFF00"/>
        </patternFill>
      </fill>
    </dxf>
    <dxf>
      <fill>
        <patternFill>
          <bgColor rgb="FFFFCC99"/>
        </patternFill>
      </fill>
    </dxf>
    <dxf>
      <font>
        <b/>
        <i val="0"/>
      </font>
      <fill>
        <patternFill>
          <bgColor rgb="FFFFCC99"/>
        </patternFill>
      </fill>
    </dxf>
    <dxf>
      <font>
        <b/>
        <i val="0"/>
        <color rgb="FFC00000"/>
      </font>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8" tint="0.59996337778862885"/>
        </patternFill>
      </fill>
    </dxf>
    <dxf>
      <fill>
        <patternFill>
          <bgColor rgb="FFCC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FF00"/>
      </font>
      <fill>
        <patternFill>
          <bgColor rgb="FFC00000"/>
        </patternFill>
      </fill>
    </dxf>
    <dxf>
      <fill>
        <patternFill>
          <bgColor rgb="FFFFFFCC"/>
        </patternFill>
      </fill>
    </dxf>
    <dxf>
      <font>
        <b/>
        <i val="0"/>
        <color rgb="FFC00000"/>
      </font>
      <fill>
        <patternFill>
          <bgColor rgb="FFFFFF00"/>
        </patternFill>
      </fill>
    </dxf>
    <dxf>
      <fill>
        <patternFill>
          <bgColor rgb="FFFFFFCC"/>
        </patternFill>
      </fill>
    </dxf>
    <dxf>
      <font>
        <b/>
        <i val="0"/>
        <color rgb="FFC00000"/>
      </font>
    </dxf>
    <dxf>
      <fill>
        <patternFill>
          <bgColor rgb="FFFFFF00"/>
        </patternFill>
      </fill>
    </dxf>
    <dxf>
      <font>
        <color theme="1"/>
      </font>
      <fill>
        <patternFill>
          <bgColor theme="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ill>
        <patternFill>
          <bgColor rgb="FFFFFFCC"/>
        </patternFill>
      </fill>
    </dxf>
    <dxf>
      <font>
        <color theme="1"/>
      </font>
      <fill>
        <patternFill>
          <bgColor theme="1"/>
        </patternFill>
      </fill>
    </dxf>
    <dxf>
      <fill>
        <patternFill>
          <bgColor theme="8" tint="0.59996337778862885"/>
        </patternFill>
      </fill>
    </dxf>
    <dxf>
      <fill>
        <patternFill>
          <bgColor rgb="FFFFFFCC"/>
        </patternFill>
      </fill>
    </dxf>
    <dxf>
      <font>
        <color auto="1"/>
      </font>
      <fill>
        <patternFill>
          <bgColor rgb="FFCC99FF"/>
        </patternFill>
      </fill>
    </dxf>
    <dxf>
      <fill>
        <patternFill>
          <bgColor rgb="FFFFFFCC"/>
        </patternFill>
      </fill>
    </dxf>
    <dxf>
      <font>
        <color theme="1"/>
      </font>
      <fill>
        <patternFill>
          <bgColor theme="1"/>
        </patternFill>
      </fill>
    </dxf>
    <dxf>
      <fill>
        <patternFill>
          <bgColor rgb="FFFFFFCC"/>
        </patternFill>
      </fill>
    </dxf>
    <dxf>
      <font>
        <b/>
        <i val="0"/>
        <color rgb="FFC00000"/>
      </font>
      <fill>
        <patternFill>
          <bgColor rgb="FFFFFF00"/>
        </patternFill>
      </fill>
    </dxf>
    <dxf>
      <fill>
        <patternFill>
          <bgColor rgb="FFFFFFCC"/>
        </patternFill>
      </fill>
    </dxf>
    <dxf>
      <font>
        <color theme="1"/>
      </font>
    </dxf>
    <dxf>
      <font>
        <b/>
        <i val="0"/>
        <color rgb="FFC00000"/>
      </font>
      <fill>
        <patternFill>
          <bgColor rgb="FFFFFF00"/>
        </patternFill>
      </fill>
    </dxf>
    <dxf>
      <font>
        <b/>
        <i val="0"/>
        <color theme="0"/>
      </font>
      <fill>
        <patternFill>
          <bgColor rgb="FF7030A0"/>
        </patternFill>
      </fill>
    </dxf>
    <dxf>
      <font>
        <b/>
        <i val="0"/>
        <color theme="0"/>
      </font>
      <fill>
        <patternFill>
          <bgColor rgb="FF7030A0"/>
        </patternFill>
      </fill>
    </dxf>
    <dxf>
      <font>
        <color rgb="FF00B0F0"/>
      </font>
    </dxf>
    <dxf>
      <font>
        <b/>
        <i val="0"/>
        <color rgb="FFC00000"/>
      </font>
      <fill>
        <patternFill>
          <bgColor rgb="FFFFFF00"/>
        </patternFill>
      </fill>
    </dxf>
    <dxf>
      <fill>
        <patternFill>
          <bgColor rgb="FFFFCC99"/>
        </patternFill>
      </fill>
    </dxf>
    <dxf>
      <font>
        <b/>
        <i val="0"/>
      </font>
      <fill>
        <patternFill>
          <bgColor rgb="FFFFCC99"/>
        </patternFill>
      </fill>
    </dxf>
    <dxf>
      <font>
        <b/>
        <i val="0"/>
        <color rgb="FFC00000"/>
      </font>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8" tint="0.59996337778862885"/>
        </patternFill>
      </fill>
    </dxf>
    <dxf>
      <fill>
        <patternFill>
          <bgColor rgb="FFCC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FF00"/>
      </font>
      <fill>
        <patternFill>
          <bgColor rgb="FFC00000"/>
        </patternFill>
      </fill>
    </dxf>
    <dxf>
      <fill>
        <patternFill>
          <bgColor rgb="FFFFFFCC"/>
        </patternFill>
      </fill>
    </dxf>
    <dxf>
      <font>
        <b/>
        <i val="0"/>
        <color rgb="FFC00000"/>
      </font>
      <fill>
        <patternFill>
          <bgColor rgb="FFFFFF00"/>
        </patternFill>
      </fill>
    </dxf>
    <dxf>
      <fill>
        <patternFill>
          <bgColor rgb="FFFFFFCC"/>
        </patternFill>
      </fill>
    </dxf>
    <dxf>
      <font>
        <b/>
        <i val="0"/>
        <color rgb="FFC00000"/>
      </font>
    </dxf>
    <dxf>
      <fill>
        <patternFill>
          <bgColor rgb="FFFFFF00"/>
        </patternFill>
      </fill>
    </dxf>
    <dxf>
      <font>
        <color theme="1"/>
      </font>
      <fill>
        <patternFill>
          <bgColor theme="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ont>
        <color theme="0"/>
      </font>
    </dxf>
    <dxf>
      <fill>
        <patternFill>
          <bgColor rgb="FFFFFFCC"/>
        </patternFill>
      </fill>
    </dxf>
    <dxf>
      <font>
        <color theme="1"/>
      </font>
      <fill>
        <patternFill>
          <bgColor theme="1"/>
        </patternFill>
      </fill>
    </dxf>
    <dxf>
      <fill>
        <patternFill>
          <bgColor theme="8" tint="0.59996337778862885"/>
        </patternFill>
      </fill>
    </dxf>
    <dxf>
      <fill>
        <patternFill>
          <bgColor rgb="FFFFFFCC"/>
        </patternFill>
      </fill>
    </dxf>
    <dxf>
      <font>
        <color auto="1"/>
      </font>
      <fill>
        <patternFill>
          <bgColor rgb="FFCC99FF"/>
        </patternFill>
      </fill>
    </dxf>
    <dxf>
      <fill>
        <patternFill>
          <bgColor rgb="FFFFFFCC"/>
        </patternFill>
      </fill>
    </dxf>
    <dxf>
      <font>
        <color theme="1"/>
      </font>
      <fill>
        <patternFill>
          <bgColor theme="1"/>
        </patternFill>
      </fill>
    </dxf>
    <dxf>
      <fill>
        <patternFill>
          <bgColor rgb="FFFFFFCC"/>
        </patternFill>
      </fill>
    </dxf>
    <dxf>
      <font>
        <b/>
        <i val="0"/>
        <color rgb="FFC00000"/>
      </font>
      <fill>
        <patternFill>
          <bgColor rgb="FFFFFF00"/>
        </patternFill>
      </fill>
    </dxf>
    <dxf>
      <fill>
        <patternFill>
          <bgColor rgb="FFFFFFCC"/>
        </patternFill>
      </fill>
    </dxf>
    <dxf>
      <font>
        <color theme="1"/>
      </font>
    </dxf>
  </dxfs>
  <tableStyles count="0" defaultTableStyle="TableStyleMedium2" defaultPivotStyle="PivotStyleLight16"/>
  <colors>
    <mruColors>
      <color rgb="FFFF99CC"/>
      <color rgb="FFFFCC99"/>
      <color rgb="FFCCFFCC"/>
      <color rgb="FFFFFFCC"/>
      <color rgb="FFCC99FF"/>
      <color rgb="FFCCCCFF"/>
      <color rgb="FFFF6699"/>
      <color rgb="FFCCFF99"/>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infinidim.org/maxfdp-last-sector-push-calculator"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infinidim.org/maxfdp-last-sector-push-calculator"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infinidim.org/maxfdp-last-sector-push-calculator"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infinidim.org/maxfdp-last-sector-push-calculator"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infinidim.org/maxfdp-last-sector-push-calculator"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infinidim.org/maxfdp-last-sector-push-calculator"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infinidim.org/maxfdp-last-sector-push-calculator"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infinidim.org/maxfdp-last-sector-push-calculator"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infinidim.org/maxfdp-last-sector-push-calculator"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315744</xdr:colOff>
      <xdr:row>0</xdr:row>
      <xdr:rowOff>28397</xdr:rowOff>
    </xdr:from>
    <xdr:to>
      <xdr:col>15</xdr:col>
      <xdr:colOff>608723</xdr:colOff>
      <xdr:row>0</xdr:row>
      <xdr:rowOff>401254</xdr:rowOff>
    </xdr:to>
    <xdr:pic>
      <xdr:nvPicPr>
        <xdr:cNvPr id="3" name="Picture 2">
          <a:hlinkClick xmlns:r="http://schemas.openxmlformats.org/officeDocument/2006/relationships" r:id="rId1"/>
          <a:extLst>
            <a:ext uri="{FF2B5EF4-FFF2-40B4-BE49-F238E27FC236}">
              <a16:creationId xmlns:a16="http://schemas.microsoft.com/office/drawing/2014/main" id="{3BF489DB-9877-C3CF-9C37-4343CF798E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84154" y="28397"/>
          <a:ext cx="1632176" cy="369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315744</xdr:colOff>
      <xdr:row>0</xdr:row>
      <xdr:rowOff>28397</xdr:rowOff>
    </xdr:from>
    <xdr:to>
      <xdr:col>15</xdr:col>
      <xdr:colOff>608723</xdr:colOff>
      <xdr:row>0</xdr:row>
      <xdr:rowOff>401254</xdr:rowOff>
    </xdr:to>
    <xdr:pic>
      <xdr:nvPicPr>
        <xdr:cNvPr id="2" name="Picture 1">
          <a:hlinkClick xmlns:r="http://schemas.openxmlformats.org/officeDocument/2006/relationships" r:id="rId1"/>
          <a:extLst>
            <a:ext uri="{FF2B5EF4-FFF2-40B4-BE49-F238E27FC236}">
              <a16:creationId xmlns:a16="http://schemas.microsoft.com/office/drawing/2014/main" id="{9C3C111E-B88F-466C-8BCD-4BF28734BB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34269" y="31572"/>
          <a:ext cx="1597904" cy="3696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315744</xdr:colOff>
      <xdr:row>0</xdr:row>
      <xdr:rowOff>28397</xdr:rowOff>
    </xdr:from>
    <xdr:to>
      <xdr:col>15</xdr:col>
      <xdr:colOff>608723</xdr:colOff>
      <xdr:row>0</xdr:row>
      <xdr:rowOff>401254</xdr:rowOff>
    </xdr:to>
    <xdr:pic>
      <xdr:nvPicPr>
        <xdr:cNvPr id="2" name="Picture 1">
          <a:hlinkClick xmlns:r="http://schemas.openxmlformats.org/officeDocument/2006/relationships" r:id="rId1"/>
          <a:extLst>
            <a:ext uri="{FF2B5EF4-FFF2-40B4-BE49-F238E27FC236}">
              <a16:creationId xmlns:a16="http://schemas.microsoft.com/office/drawing/2014/main" id="{51A8070D-6875-4B00-A0F3-3AC9320639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34269" y="31572"/>
          <a:ext cx="1597904" cy="3696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315744</xdr:colOff>
      <xdr:row>0</xdr:row>
      <xdr:rowOff>28397</xdr:rowOff>
    </xdr:from>
    <xdr:to>
      <xdr:col>15</xdr:col>
      <xdr:colOff>608723</xdr:colOff>
      <xdr:row>0</xdr:row>
      <xdr:rowOff>401254</xdr:rowOff>
    </xdr:to>
    <xdr:pic>
      <xdr:nvPicPr>
        <xdr:cNvPr id="2" name="Picture 1">
          <a:hlinkClick xmlns:r="http://schemas.openxmlformats.org/officeDocument/2006/relationships" r:id="rId1"/>
          <a:extLst>
            <a:ext uri="{FF2B5EF4-FFF2-40B4-BE49-F238E27FC236}">
              <a16:creationId xmlns:a16="http://schemas.microsoft.com/office/drawing/2014/main" id="{21E64678-93F5-4B78-899C-DB969F952D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34269" y="31572"/>
          <a:ext cx="1597904" cy="3696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315744</xdr:colOff>
      <xdr:row>0</xdr:row>
      <xdr:rowOff>28397</xdr:rowOff>
    </xdr:from>
    <xdr:to>
      <xdr:col>15</xdr:col>
      <xdr:colOff>608723</xdr:colOff>
      <xdr:row>0</xdr:row>
      <xdr:rowOff>401254</xdr:rowOff>
    </xdr:to>
    <xdr:pic>
      <xdr:nvPicPr>
        <xdr:cNvPr id="2" name="Picture 1">
          <a:hlinkClick xmlns:r="http://schemas.openxmlformats.org/officeDocument/2006/relationships" r:id="rId1"/>
          <a:extLst>
            <a:ext uri="{FF2B5EF4-FFF2-40B4-BE49-F238E27FC236}">
              <a16:creationId xmlns:a16="http://schemas.microsoft.com/office/drawing/2014/main" id="{C1D84F07-07B5-45AB-AF43-0D06EE52AA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34269" y="31572"/>
          <a:ext cx="1597904" cy="3696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315744</xdr:colOff>
      <xdr:row>0</xdr:row>
      <xdr:rowOff>28397</xdr:rowOff>
    </xdr:from>
    <xdr:to>
      <xdr:col>15</xdr:col>
      <xdr:colOff>608723</xdr:colOff>
      <xdr:row>0</xdr:row>
      <xdr:rowOff>401254</xdr:rowOff>
    </xdr:to>
    <xdr:pic>
      <xdr:nvPicPr>
        <xdr:cNvPr id="2" name="Picture 1">
          <a:hlinkClick xmlns:r="http://schemas.openxmlformats.org/officeDocument/2006/relationships" r:id="rId1"/>
          <a:extLst>
            <a:ext uri="{FF2B5EF4-FFF2-40B4-BE49-F238E27FC236}">
              <a16:creationId xmlns:a16="http://schemas.microsoft.com/office/drawing/2014/main" id="{C5F95D8C-1D39-4431-94E5-B5A127FE4E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34269" y="31572"/>
          <a:ext cx="1597904" cy="3696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315744</xdr:colOff>
      <xdr:row>0</xdr:row>
      <xdr:rowOff>28397</xdr:rowOff>
    </xdr:from>
    <xdr:to>
      <xdr:col>15</xdr:col>
      <xdr:colOff>608723</xdr:colOff>
      <xdr:row>0</xdr:row>
      <xdr:rowOff>401254</xdr:rowOff>
    </xdr:to>
    <xdr:pic>
      <xdr:nvPicPr>
        <xdr:cNvPr id="2" name="Picture 1">
          <a:hlinkClick xmlns:r="http://schemas.openxmlformats.org/officeDocument/2006/relationships" r:id="rId1"/>
          <a:extLst>
            <a:ext uri="{FF2B5EF4-FFF2-40B4-BE49-F238E27FC236}">
              <a16:creationId xmlns:a16="http://schemas.microsoft.com/office/drawing/2014/main" id="{989BB48D-FDA3-48A6-B201-A5D9B9F065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34269" y="31572"/>
          <a:ext cx="1597904" cy="3696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315744</xdr:colOff>
      <xdr:row>0</xdr:row>
      <xdr:rowOff>28397</xdr:rowOff>
    </xdr:from>
    <xdr:to>
      <xdr:col>15</xdr:col>
      <xdr:colOff>608723</xdr:colOff>
      <xdr:row>0</xdr:row>
      <xdr:rowOff>401254</xdr:rowOff>
    </xdr:to>
    <xdr:pic>
      <xdr:nvPicPr>
        <xdr:cNvPr id="2" name="Picture 1">
          <a:hlinkClick xmlns:r="http://schemas.openxmlformats.org/officeDocument/2006/relationships" r:id="rId1"/>
          <a:extLst>
            <a:ext uri="{FF2B5EF4-FFF2-40B4-BE49-F238E27FC236}">
              <a16:creationId xmlns:a16="http://schemas.microsoft.com/office/drawing/2014/main" id="{C30269E7-9496-4F29-B81F-D139C5CE47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34269" y="31572"/>
          <a:ext cx="1597904" cy="3696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315744</xdr:colOff>
      <xdr:row>0</xdr:row>
      <xdr:rowOff>28397</xdr:rowOff>
    </xdr:from>
    <xdr:to>
      <xdr:col>15</xdr:col>
      <xdr:colOff>608723</xdr:colOff>
      <xdr:row>0</xdr:row>
      <xdr:rowOff>401254</xdr:rowOff>
    </xdr:to>
    <xdr:pic>
      <xdr:nvPicPr>
        <xdr:cNvPr id="2" name="Picture 1">
          <a:hlinkClick xmlns:r="http://schemas.openxmlformats.org/officeDocument/2006/relationships" r:id="rId1"/>
          <a:extLst>
            <a:ext uri="{FF2B5EF4-FFF2-40B4-BE49-F238E27FC236}">
              <a16:creationId xmlns:a16="http://schemas.microsoft.com/office/drawing/2014/main" id="{0783EF3F-8C7E-4FEA-8D66-F38264654A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34269" y="31572"/>
          <a:ext cx="1597904" cy="36968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CEB3F-4DAB-4191-982D-A9C46DF6986C}">
  <sheetPr codeName="Sheet1"/>
  <dimension ref="A1:AF1212"/>
  <sheetViews>
    <sheetView showGridLines="0" showRowColHeaders="0" tabSelected="1" zoomScale="145" zoomScaleNormal="145" workbookViewId="0">
      <selection activeCell="C2" sqref="C2"/>
    </sheetView>
  </sheetViews>
  <sheetFormatPr defaultColWidth="0" defaultRowHeight="14.25" zeroHeight="1" x14ac:dyDescent="0.45"/>
  <cols>
    <col min="1" max="1" width="1.59765625" style="4" customWidth="1"/>
    <col min="2" max="2" width="27.265625" style="4" customWidth="1"/>
    <col min="3" max="3" width="9.59765625" style="4" customWidth="1"/>
    <col min="4" max="6" width="10.59765625" style="4" customWidth="1"/>
    <col min="7" max="8" width="1.59765625" style="4" customWidth="1"/>
    <col min="9" max="16" width="9.1328125" style="4" customWidth="1"/>
    <col min="17" max="17" width="9" style="4" hidden="1" customWidth="1"/>
    <col min="18" max="18" width="1.59765625" style="4" customWidth="1"/>
    <col min="19" max="19" width="31.86328125" style="4" customWidth="1"/>
    <col min="20" max="20" width="1.59765625" style="4" hidden="1"/>
    <col min="21" max="22" width="9" style="4" hidden="1"/>
    <col min="23" max="23" width="8.59765625" style="4" hidden="1"/>
    <col min="24" max="24" width="9" style="4" hidden="1"/>
    <col min="25" max="25" width="5.265625" style="4" hidden="1"/>
    <col min="26" max="26" width="5.73046875" style="4" hidden="1"/>
    <col min="27" max="27" width="10.3984375" style="4" hidden="1"/>
    <col min="28" max="29" width="9" style="4" hidden="1"/>
    <col min="30" max="30" width="9.73046875" style="4" hidden="1"/>
    <col min="31" max="31" width="21" style="4" hidden="1"/>
    <col min="32" max="32" width="0" style="4" hidden="1"/>
    <col min="33" max="16384" width="9" style="4" hidden="1"/>
  </cols>
  <sheetData>
    <row r="1" spans="1:32" ht="33.75" customHeight="1" thickBot="1" x14ac:dyDescent="0.5">
      <c r="A1" s="1"/>
      <c r="B1" s="139">
        <v>45280</v>
      </c>
      <c r="C1" s="139"/>
      <c r="D1" s="139"/>
      <c r="E1" s="139"/>
      <c r="F1" s="139"/>
      <c r="G1" s="139"/>
      <c r="H1" s="139"/>
      <c r="I1" s="139"/>
      <c r="J1" s="139"/>
      <c r="K1" s="139"/>
      <c r="L1" s="139"/>
      <c r="M1" s="139"/>
      <c r="N1" s="1"/>
      <c r="O1" s="1"/>
      <c r="P1" s="1"/>
      <c r="Q1" s="1"/>
      <c r="R1" s="1"/>
      <c r="S1" s="1"/>
      <c r="U1" s="62" t="s">
        <v>7</v>
      </c>
      <c r="V1" s="63" t="s">
        <v>21</v>
      </c>
      <c r="W1" s="95" t="s">
        <v>142</v>
      </c>
      <c r="X1" s="62" t="s">
        <v>22</v>
      </c>
      <c r="Y1" s="140" t="s">
        <v>47</v>
      </c>
      <c r="Z1" s="141"/>
      <c r="AA1" s="87" t="s">
        <v>140</v>
      </c>
      <c r="AB1" s="62" t="s">
        <v>124</v>
      </c>
      <c r="AC1" s="62" t="s">
        <v>126</v>
      </c>
      <c r="AD1" s="63" t="s">
        <v>130</v>
      </c>
      <c r="AE1"/>
      <c r="AF1"/>
    </row>
    <row r="2" spans="1:32" ht="15" customHeight="1" x14ac:dyDescent="0.45">
      <c r="A2" s="1">
        <v>1</v>
      </c>
      <c r="B2" s="24" t="s">
        <v>143</v>
      </c>
      <c r="C2" s="17"/>
      <c r="D2" s="97"/>
      <c r="E2" s="122" t="s">
        <v>16</v>
      </c>
      <c r="F2" s="145" t="str">
        <f>IF(MaxFDP_Done="Err","N/A",IF(MaxFDP_AcclimatisedYN="Yes",MIN(MaxFDP_UnAccMaxFDPList),IF(MaxFDP_AcclimatisedYN="No",MIN(MaxFDP_AccMaxFDPList),"N/A"))-MaxFDP_WOCL_ES_Reduction/24-IF(ISNUMBER(maxFDP_StbyDecrement),maxFDP_StbyDecrement,0))</f>
        <v>N/A</v>
      </c>
      <c r="G2" s="1"/>
      <c r="H2" s="1"/>
      <c r="I2" s="93" t="s">
        <v>141</v>
      </c>
      <c r="J2" s="94" t="str">
        <f>IF(MaxFDP_Done="Ok",IFERROR(MaxFDP_SignOn_L+(MaxFDP_AccTz-MaxFDP_SignOn_Tz),"N/A"),"N/A")</f>
        <v>N/A</v>
      </c>
      <c r="K2" s="131" t="s">
        <v>145</v>
      </c>
      <c r="L2" s="132"/>
      <c r="M2" s="132"/>
      <c r="N2" s="132"/>
      <c r="O2" s="132"/>
      <c r="P2" s="132"/>
      <c r="Q2" s="133"/>
      <c r="R2" s="1"/>
      <c r="S2" s="1"/>
      <c r="U2" s="37">
        <v>0.33333333333333331</v>
      </c>
      <c r="V2" s="96"/>
      <c r="W2" s="96"/>
      <c r="X2" s="39"/>
      <c r="Y2" s="27" t="s">
        <v>48</v>
      </c>
      <c r="Z2" s="26">
        <v>0</v>
      </c>
      <c r="AA2" s="27"/>
      <c r="AB2" s="88"/>
      <c r="AC2" s="38">
        <v>0.25</v>
      </c>
      <c r="AD2" s="38"/>
    </row>
    <row r="3" spans="1:32" ht="15" customHeight="1" thickBot="1" x14ac:dyDescent="0.5">
      <c r="A3" s="1"/>
      <c r="B3" s="24" t="s">
        <v>25</v>
      </c>
      <c r="C3" s="43"/>
      <c r="D3" s="48" t="s">
        <v>120</v>
      </c>
      <c r="E3" s="122"/>
      <c r="F3" s="146"/>
      <c r="G3" s="1"/>
      <c r="H3" s="1"/>
      <c r="I3" s="30" t="s">
        <v>10</v>
      </c>
      <c r="J3" s="30" t="s">
        <v>13</v>
      </c>
      <c r="K3" s="30">
        <v>1</v>
      </c>
      <c r="L3" s="30">
        <v>2</v>
      </c>
      <c r="M3" s="30">
        <v>3</v>
      </c>
      <c r="N3" s="30">
        <v>4</v>
      </c>
      <c r="O3" s="30">
        <v>5</v>
      </c>
      <c r="P3" s="30">
        <v>6</v>
      </c>
      <c r="Q3" s="30" t="s">
        <v>16</v>
      </c>
      <c r="R3" s="1"/>
      <c r="S3" s="1"/>
      <c r="U3" s="37">
        <v>0.375</v>
      </c>
      <c r="V3" s="96">
        <v>0</v>
      </c>
      <c r="W3" s="96">
        <f>MaxFDP_SignOn_Z</f>
        <v>0</v>
      </c>
      <c r="X3" s="40">
        <v>0</v>
      </c>
      <c r="Y3" s="27" t="s">
        <v>49</v>
      </c>
      <c r="Z3" s="26">
        <v>2</v>
      </c>
      <c r="AA3" s="27" t="s">
        <v>78</v>
      </c>
      <c r="AB3" s="89" t="s">
        <v>125</v>
      </c>
      <c r="AD3" s="15" t="b">
        <f>IF(ISNUMBER(MaxFDP_NoExt_LatestLastPush_Z),MaxFDP_NoExt_LatestLastPush_Z-IF(MaxFDP_NoExt_LatestLastPush_Z&gt;1,1,0))</f>
        <v>0</v>
      </c>
    </row>
    <row r="4" spans="1:32" ht="15" customHeight="1" x14ac:dyDescent="0.45">
      <c r="A4" s="1"/>
      <c r="B4" s="24" t="s">
        <v>26</v>
      </c>
      <c r="C4" s="52"/>
      <c r="D4" s="134" t="s">
        <v>24</v>
      </c>
      <c r="E4" s="134"/>
      <c r="F4" s="79" t="str">
        <f>IF(AND(ISNUMBER(MaxFDP_SignOn_Z),ISNUMBER(MaxFDP_MaxFDP)),MaxFDP_SignOn_Z+MaxFDP_MaxFDP,"N/A")</f>
        <v>N/A</v>
      </c>
      <c r="G4" s="1"/>
      <c r="H4" s="1"/>
      <c r="I4" s="33">
        <v>0</v>
      </c>
      <c r="J4" s="33">
        <v>0.24930555555555556</v>
      </c>
      <c r="K4" s="31">
        <v>0.41666666666666669</v>
      </c>
      <c r="L4" s="28">
        <v>0.41666666666666669</v>
      </c>
      <c r="M4" s="28">
        <v>0.40625</v>
      </c>
      <c r="N4" s="28">
        <v>0.38541666666666669</v>
      </c>
      <c r="O4" s="28">
        <v>0.375</v>
      </c>
      <c r="P4" s="28">
        <v>0.34375</v>
      </c>
      <c r="Q4" s="29" t="str" cm="1">
        <f t="array" ref="Q4">IF(OR(MaxFDP_Done&lt;&gt;"Ok",MaxFDP_AcclimatisedYN&lt;&gt;"Yes"),"",IF(AND((MaxFDP_AccTz_SignOn_L-INT(MaxFDP_AccTz_SignOn_L))&gt;=I4,(MaxFDP_AccTz_SignOn_L-INT(MaxFDP_AccTz_SignOn_L))&lt;=J4),INDEX(MaxFDP_Acc_FDPs,ROW()-ROW(MaxFDP_AccFDPTop),MaxFDP_NumSectors),IFERROR(IF(AND(ISNUMBER(MaxFDP_StbyStartL),(MaxFDP_StbyStartL-INT(MaxFDP_StbyStartL))&gt;=I4,(MaxFDP_StbyStartL-INT(MaxFDP_StbyStartL))&lt;=J4),INDEX(MaxFDP_Acc_FDPs,ROW()-ROW(MaxFDP_AccFDPTop),MaxFDP_NumSectors),""),"")))</f>
        <v/>
      </c>
      <c r="R4" s="1"/>
      <c r="S4" s="2"/>
      <c r="U4" s="37">
        <v>0.39583333333333331</v>
      </c>
      <c r="V4" s="96">
        <v>3.472222222222222E-3</v>
      </c>
      <c r="W4" s="96">
        <f t="shared" ref="W4:W67" si="0">IF(W3&lt;TIME(0,5,0),1,W3-TIME(0,5,0))</f>
        <v>1</v>
      </c>
      <c r="X4" s="40">
        <v>3.472222222222222E-3</v>
      </c>
      <c r="Y4" s="27" t="s">
        <v>50</v>
      </c>
      <c r="Z4" s="26">
        <v>4</v>
      </c>
      <c r="AA4" s="27" t="s">
        <v>87</v>
      </c>
      <c r="AB4" s="90">
        <v>0.25</v>
      </c>
      <c r="AD4" s="15"/>
      <c r="AE4" s="58"/>
    </row>
    <row r="5" spans="1:32" ht="15" customHeight="1" x14ac:dyDescent="0.45">
      <c r="A5" s="1"/>
      <c r="B5" s="24" t="s">
        <v>114</v>
      </c>
      <c r="C5" s="43" t="s">
        <v>48</v>
      </c>
      <c r="D5" s="142">
        <f>IFERROR(VLOOKUP(MaxFDP_WOCL_ES_Nights,MaxFDP_WOCL_ES,2,FALSE),"")</f>
        <v>0</v>
      </c>
      <c r="E5" s="142"/>
      <c r="F5" s="142"/>
      <c r="G5" s="8"/>
      <c r="H5" s="8"/>
      <c r="I5" s="33">
        <v>0.25</v>
      </c>
      <c r="J5" s="33">
        <v>0.33263888888888887</v>
      </c>
      <c r="K5" s="32">
        <v>0.52083333333333337</v>
      </c>
      <c r="L5" s="6">
        <v>0.52083333333333337</v>
      </c>
      <c r="M5" s="6">
        <v>0.48958333333333331</v>
      </c>
      <c r="N5" s="6">
        <v>0.45833333333333331</v>
      </c>
      <c r="O5" s="6">
        <v>0.42708333333333331</v>
      </c>
      <c r="P5" s="6">
        <v>0.40625</v>
      </c>
      <c r="Q5" s="7" t="str" cm="1">
        <f t="array" ref="Q5">IF(OR(MaxFDP_Done&lt;&gt;"Ok",MaxFDP_AcclimatisedYN&lt;&gt;"Yes"),"",IF(AND((MaxFDP_AccTz_SignOn_L-INT(MaxFDP_AccTz_SignOn_L))&gt;=I5,(MaxFDP_AccTz_SignOn_L-INT(MaxFDP_AccTz_SignOn_L))&lt;=J5),INDEX(MaxFDP_Acc_FDPs,ROW()-ROW(MaxFDP_AccFDPTop),MaxFDP_NumSectors),IFERROR(IF(AND(ISNUMBER(MaxFDP_StbyStartL),(MaxFDP_StbyStartL-INT(MaxFDP_StbyStartL))&gt;=I5,(MaxFDP_StbyStartL-INT(MaxFDP_StbyStartL))&lt;=J5),INDEX(MaxFDP_Acc_FDPs,ROW()-ROW(MaxFDP_AccFDPTop),MaxFDP_NumSectors),""),"")))</f>
        <v/>
      </c>
      <c r="R5" s="1"/>
      <c r="S5" s="2"/>
      <c r="U5" s="37">
        <v>0.41666666666666669</v>
      </c>
      <c r="V5" s="96">
        <v>6.9444444444444397E-3</v>
      </c>
      <c r="W5" s="96">
        <f t="shared" si="0"/>
        <v>0.99652777777777779</v>
      </c>
      <c r="X5" s="38">
        <v>6.9444444444444397E-3</v>
      </c>
      <c r="Y5"/>
      <c r="AA5" s="27" t="s">
        <v>70</v>
      </c>
      <c r="AB5" s="90">
        <v>0.25347222222222199</v>
      </c>
      <c r="AD5" s="15"/>
      <c r="AE5" s="58"/>
    </row>
    <row r="6" spans="1:32" ht="15" customHeight="1" x14ac:dyDescent="0.45">
      <c r="A6" s="1"/>
      <c r="B6" s="24" t="s">
        <v>127</v>
      </c>
      <c r="C6" s="50"/>
      <c r="D6" s="56" t="str">
        <f>IF(AND(ISNUMBER(MaxFDP_StbyStartZ),ISNUMBER(MaxFDP_SignOn_Tz)),MaxFDP_StbyStartZ+MaxFDP_SignOn_Tz,"N/A")</f>
        <v>N/A</v>
      </c>
      <c r="E6" s="24" t="s">
        <v>128</v>
      </c>
      <c r="F6" s="57" t="str">
        <f>IF(AND(ISNUMBER(MaxFDP_StbyStartZ),ISNUMBER(MaxFDP_SignOn_Z)),IF(MaxFDP_SignOn_Z-MaxFDP_StbyStartZ+IF(MaxFDP_StbyStartZ&gt;MaxFDP_SignOn_Z,1,0)&lt;MaxFDP_StbyThreshold,"&lt; 6 Hrs",MaxFDP_SignOn_Z-MaxFDP_StbyStartZ+IF(MaxFDP_StbyStartZ&gt;MaxFDP_SignOn_Z,1,0)-MaxFDP_StbyThreshold),"")</f>
        <v/>
      </c>
      <c r="G6" s="24"/>
      <c r="H6" s="1"/>
      <c r="I6" s="33">
        <v>0.33333333333333331</v>
      </c>
      <c r="J6" s="33">
        <v>0.54097222222222219</v>
      </c>
      <c r="K6" s="32">
        <v>0.5625</v>
      </c>
      <c r="L6" s="6">
        <v>0.5625</v>
      </c>
      <c r="M6" s="6">
        <v>0.53125</v>
      </c>
      <c r="N6" s="6">
        <v>0.5</v>
      </c>
      <c r="O6" s="6">
        <v>0.46875</v>
      </c>
      <c r="P6" s="6">
        <v>0.4375</v>
      </c>
      <c r="Q6" s="7" t="str" cm="1">
        <f t="array" ref="Q6">IF(OR(MaxFDP_Done&lt;&gt;"Ok",MaxFDP_AcclimatisedYN&lt;&gt;"Yes"),"",IF(AND((MaxFDP_AccTz_SignOn_L-INT(MaxFDP_AccTz_SignOn_L))&gt;=I6,(MaxFDP_AccTz_SignOn_L-INT(MaxFDP_AccTz_SignOn_L))&lt;=J6),INDEX(MaxFDP_Acc_FDPs,ROW()-ROW(MaxFDP_AccFDPTop),MaxFDP_NumSectors),IFERROR(IF(AND(ISNUMBER(MaxFDP_StbyStartL),(MaxFDP_StbyStartL-INT(MaxFDP_StbyStartL))&gt;=I6,(MaxFDP_StbyStartL-INT(MaxFDP_StbyStartL))&lt;=J6),INDEX(MaxFDP_Acc_FDPs,ROW()-ROW(MaxFDP_AccFDPTop),MaxFDP_NumSectors),""),"")))</f>
        <v/>
      </c>
      <c r="R6" s="1"/>
      <c r="S6" s="2"/>
      <c r="U6" s="37">
        <v>0.4375</v>
      </c>
      <c r="V6" s="96">
        <v>1.0416666666666701E-2</v>
      </c>
      <c r="W6" s="96">
        <f t="shared" si="0"/>
        <v>0.99305555555555558</v>
      </c>
      <c r="X6" s="38">
        <v>1.0416666666666701E-2</v>
      </c>
      <c r="Y6"/>
      <c r="AA6" s="27" t="s">
        <v>101</v>
      </c>
      <c r="AB6" s="90">
        <v>0.25694444444444398</v>
      </c>
      <c r="AD6" s="15">
        <f>AD3-TIME(2,0,0)+IF(AD3-TIME(2,0,0)&lt;0,1,0)</f>
        <v>0.91666666666666663</v>
      </c>
      <c r="AE6" s="58"/>
    </row>
    <row r="7" spans="1:32" ht="15" customHeight="1" x14ac:dyDescent="0.45">
      <c r="A7" s="1"/>
      <c r="B7" s="8"/>
      <c r="C7" s="138" t="str">
        <f>IF(AND(ISNUMBER(MaxFDP_StbyStartZ),ISNUMBER(MaxFDP_SignOn_Z)),MaxFDP_SignOn_Z-MaxFDP_StbyStartZ+IF(MaxFDP_SignOn_Z&lt;MaxFDP_StbyStartZ,1,0),"")</f>
        <v/>
      </c>
      <c r="D7" s="138"/>
      <c r="E7" s="138"/>
      <c r="F7" s="138"/>
      <c r="G7" s="8"/>
      <c r="H7" s="1"/>
      <c r="I7" s="33">
        <v>0.54166666666666663</v>
      </c>
      <c r="J7" s="33">
        <v>0.74930555555555556</v>
      </c>
      <c r="K7" s="32">
        <v>0.52083333333333337</v>
      </c>
      <c r="L7" s="6">
        <v>0.52083333333333337</v>
      </c>
      <c r="M7" s="6">
        <v>0.44791666666666669</v>
      </c>
      <c r="N7" s="6">
        <v>0.44791666666666669</v>
      </c>
      <c r="O7" s="6">
        <v>0.42708333333333331</v>
      </c>
      <c r="P7" s="6">
        <v>0.38541666666666669</v>
      </c>
      <c r="Q7" s="7" t="str" cm="1">
        <f t="array" ref="Q7">IF(OR(MaxFDP_Done&lt;&gt;"Ok",MaxFDP_AcclimatisedYN&lt;&gt;"Yes"),"",IF(AND((MaxFDP_AccTz_SignOn_L-INT(MaxFDP_AccTz_SignOn_L))&gt;=I7,(MaxFDP_AccTz_SignOn_L-INT(MaxFDP_AccTz_SignOn_L))&lt;=J7),INDEX(MaxFDP_Acc_FDPs,ROW()-ROW(MaxFDP_AccFDPTop),MaxFDP_NumSectors),IFERROR(IF(AND(ISNUMBER(MaxFDP_StbyStartL),(MaxFDP_StbyStartL-INT(MaxFDP_StbyStartL))&gt;=I7,(MaxFDP_StbyStartL-INT(MaxFDP_StbyStartL))&lt;=J7),INDEX(MaxFDP_Acc_FDPs,ROW()-ROW(MaxFDP_AccFDPTop),MaxFDP_NumSectors),""),"")))</f>
        <v/>
      </c>
      <c r="R7" s="1"/>
      <c r="S7" s="2"/>
      <c r="U7" s="37">
        <v>0.45833333333333331</v>
      </c>
      <c r="V7" s="96">
        <v>1.38888888888889E-2</v>
      </c>
      <c r="W7" s="96">
        <f t="shared" si="0"/>
        <v>0.98958333333333337</v>
      </c>
      <c r="X7" s="38">
        <v>1.38888888888889E-2</v>
      </c>
      <c r="Y7"/>
      <c r="AA7" s="27" t="s">
        <v>103</v>
      </c>
      <c r="AB7" s="90">
        <v>0.26041666666666702</v>
      </c>
      <c r="AD7" s="15">
        <f t="shared" ref="AD7:AD69" si="1">IF(AND(HOUR(AD6)=23,MINUTE(AD6)=55),0,AD6+TIME(0,5,0))</f>
        <v>0.92013888888888884</v>
      </c>
      <c r="AE7" s="58"/>
    </row>
    <row r="8" spans="1:32" ht="15" customHeight="1" x14ac:dyDescent="0.45">
      <c r="A8" s="1"/>
      <c r="B8" s="137" t="s">
        <v>119</v>
      </c>
      <c r="C8" s="137"/>
      <c r="D8" s="137"/>
      <c r="E8" s="137"/>
      <c r="F8" s="137"/>
      <c r="G8" s="137"/>
      <c r="H8" s="1"/>
      <c r="I8" s="33">
        <v>0.75</v>
      </c>
      <c r="J8" s="33">
        <v>0.9159722222222223</v>
      </c>
      <c r="K8" s="32">
        <v>0.47916666666666669</v>
      </c>
      <c r="L8" s="6">
        <v>0.47916666666666669</v>
      </c>
      <c r="M8" s="6">
        <v>0.41666666666666669</v>
      </c>
      <c r="N8" s="6">
        <v>0.39583333333333331</v>
      </c>
      <c r="O8" s="6">
        <v>0.38541666666666669</v>
      </c>
      <c r="P8" s="6">
        <v>0.34375</v>
      </c>
      <c r="Q8" s="7" t="str" cm="1">
        <f t="array" ref="Q8">IF(OR(MaxFDP_Done&lt;&gt;"Ok",MaxFDP_AcclimatisedYN&lt;&gt;"Yes"),"",IF(AND((MaxFDP_AccTz_SignOn_L-INT(MaxFDP_AccTz_SignOn_L))&gt;=I8,(MaxFDP_AccTz_SignOn_L-INT(MaxFDP_AccTz_SignOn_L))&lt;=J8),INDEX(MaxFDP_Acc_FDPs,ROW()-ROW(MaxFDP_AccFDPTop),MaxFDP_NumSectors),IFERROR(IF(AND(ISNUMBER(MaxFDP_StbyStartL),(MaxFDP_StbyStartL-INT(MaxFDP_StbyStartL))&gt;=I8,(MaxFDP_StbyStartL-INT(MaxFDP_StbyStartL))&lt;=J8),INDEX(MaxFDP_Acc_FDPs,ROW()-ROW(MaxFDP_AccFDPTop),MaxFDP_NumSectors),""),"")))</f>
        <v/>
      </c>
      <c r="R8" s="1"/>
      <c r="S8" s="2"/>
      <c r="U8" s="37">
        <v>0.5</v>
      </c>
      <c r="V8" s="96">
        <v>1.7361111111111101E-2</v>
      </c>
      <c r="W8" s="96">
        <f t="shared" si="0"/>
        <v>0.98611111111111116</v>
      </c>
      <c r="X8" s="38">
        <v>1.7361111111111101E-2</v>
      </c>
      <c r="Y8"/>
      <c r="AA8" s="27" t="s">
        <v>57</v>
      </c>
      <c r="AB8" s="90">
        <v>0.26388888888888901</v>
      </c>
      <c r="AD8" s="15">
        <f t="shared" si="1"/>
        <v>0.92361111111111105</v>
      </c>
      <c r="AE8" s="58"/>
    </row>
    <row r="9" spans="1:32" ht="15" customHeight="1" x14ac:dyDescent="0.45">
      <c r="A9" s="1"/>
      <c r="B9" s="137"/>
      <c r="C9" s="137"/>
      <c r="D9" s="137"/>
      <c r="E9" s="137"/>
      <c r="F9" s="137"/>
      <c r="G9" s="137"/>
      <c r="H9" s="1"/>
      <c r="I9" s="33">
        <v>0.91666666666666663</v>
      </c>
      <c r="J9" s="33">
        <v>0.99930555555555556</v>
      </c>
      <c r="K9" s="32">
        <v>0.41666666666666669</v>
      </c>
      <c r="L9" s="6">
        <v>0.41666666666666669</v>
      </c>
      <c r="M9" s="6">
        <v>0.40625</v>
      </c>
      <c r="N9" s="6">
        <v>0.38541666666666669</v>
      </c>
      <c r="O9" s="6">
        <v>0.375</v>
      </c>
      <c r="P9" s="6">
        <v>0.34375</v>
      </c>
      <c r="Q9" s="7" t="str" cm="1">
        <f t="array" ref="Q9">IF(OR(MaxFDP_Done&lt;&gt;"Ok",MaxFDP_AcclimatisedYN&lt;&gt;"Yes"),"",IF(AND((MaxFDP_AccTz_SignOn_L-INT(MaxFDP_AccTz_SignOn_L))&gt;=I9,(MaxFDP_AccTz_SignOn_L-INT(MaxFDP_AccTz_SignOn_L))&lt;=J9),INDEX(MaxFDP_Acc_FDPs,ROW()-ROW(MaxFDP_AccFDPTop),MaxFDP_NumSectors),IFERROR(IF(AND(ISNUMBER(MaxFDP_StbyStartL),(MaxFDP_StbyStartL-INT(MaxFDP_StbyStartL))&gt;=I9,(MaxFDP_StbyStartL-INT(MaxFDP_StbyStartL))&lt;=J9),INDEX(MaxFDP_Acc_FDPs,ROW()-ROW(MaxFDP_AccFDPTop),MaxFDP_NumSectors),""),"")))</f>
        <v/>
      </c>
      <c r="R9" s="1"/>
      <c r="S9" s="2"/>
      <c r="U9" s="37">
        <v>0.54166666666666663</v>
      </c>
      <c r="V9" s="96">
        <v>2.0833333333333301E-2</v>
      </c>
      <c r="W9" s="96">
        <f t="shared" si="0"/>
        <v>0.98263888888888895</v>
      </c>
      <c r="X9" s="38">
        <v>2.0833333333333301E-2</v>
      </c>
      <c r="Y9"/>
      <c r="AA9" s="27" t="s">
        <v>52</v>
      </c>
      <c r="AB9" s="90">
        <v>0.26736111111111099</v>
      </c>
      <c r="AD9" s="15">
        <f t="shared" si="1"/>
        <v>0.92708333333333326</v>
      </c>
      <c r="AE9" s="58"/>
    </row>
    <row r="10" spans="1:32" ht="5.0999999999999996" customHeight="1" x14ac:dyDescent="0.45">
      <c r="A10" s="1"/>
      <c r="B10" s="51"/>
      <c r="C10" s="51"/>
      <c r="D10" s="51"/>
      <c r="E10" s="51"/>
      <c r="F10" s="51"/>
      <c r="G10" s="51"/>
      <c r="H10" s="1"/>
      <c r="I10" s="135"/>
      <c r="J10" s="135"/>
      <c r="K10" s="5"/>
      <c r="L10" s="5"/>
      <c r="M10" s="5"/>
      <c r="N10" s="5"/>
      <c r="O10" s="5"/>
      <c r="P10" s="5"/>
      <c r="Q10" s="5"/>
      <c r="R10" s="1"/>
      <c r="S10" s="1"/>
      <c r="U10" s="41"/>
      <c r="V10" s="96">
        <v>2.4305555555555601E-2</v>
      </c>
      <c r="W10" s="96">
        <f t="shared" si="0"/>
        <v>0.97916666666666674</v>
      </c>
      <c r="X10" s="38">
        <v>2.4305555555555601E-2</v>
      </c>
      <c r="Y10"/>
      <c r="AA10" s="27" t="s">
        <v>3</v>
      </c>
      <c r="AB10" s="90">
        <v>0.27083333333333298</v>
      </c>
      <c r="AD10" s="15">
        <f t="shared" si="1"/>
        <v>0.93055555555555547</v>
      </c>
      <c r="AE10" s="58"/>
    </row>
    <row r="11" spans="1:32" ht="15" customHeight="1" x14ac:dyDescent="0.45">
      <c r="A11" s="1"/>
      <c r="B11" s="9"/>
      <c r="C11" s="23"/>
      <c r="D11" s="10" t="s">
        <v>6</v>
      </c>
      <c r="E11" s="10" t="s">
        <v>29</v>
      </c>
      <c r="F11" s="10" t="s">
        <v>28</v>
      </c>
      <c r="G11" s="9"/>
      <c r="H11" s="1"/>
      <c r="I11" s="136" t="s">
        <v>146</v>
      </c>
      <c r="J11" s="136"/>
      <c r="K11" s="136"/>
      <c r="L11" s="136"/>
      <c r="M11" s="136"/>
      <c r="N11" s="136"/>
      <c r="O11" s="136"/>
      <c r="P11" s="136"/>
      <c r="Q11" s="136"/>
      <c r="R11" s="1"/>
      <c r="S11" s="1"/>
      <c r="U11" s="41"/>
      <c r="V11" s="96">
        <v>2.7777777777777801E-2</v>
      </c>
      <c r="W11" s="96">
        <f t="shared" si="0"/>
        <v>0.97569444444444453</v>
      </c>
      <c r="X11" s="38">
        <v>2.7777777777777801E-2</v>
      </c>
      <c r="Y11"/>
      <c r="AA11" s="27" t="s">
        <v>30</v>
      </c>
      <c r="AB11" s="90">
        <v>0.27430555555555602</v>
      </c>
      <c r="AD11" s="15">
        <f t="shared" si="1"/>
        <v>0.93402777777777768</v>
      </c>
      <c r="AE11" s="58"/>
    </row>
    <row r="12" spans="1:32" ht="15" customHeight="1" x14ac:dyDescent="0.45">
      <c r="A12" s="1"/>
      <c r="B12" s="116" t="s">
        <v>117</v>
      </c>
      <c r="C12" s="116"/>
      <c r="D12" s="44"/>
      <c r="E12" s="69"/>
      <c r="F12" s="45"/>
      <c r="G12" s="9"/>
      <c r="H12" s="2"/>
      <c r="I12" s="147" t="s">
        <v>112</v>
      </c>
      <c r="J12" s="147"/>
      <c r="K12" s="30">
        <v>1</v>
      </c>
      <c r="L12" s="30">
        <v>2</v>
      </c>
      <c r="M12" s="30">
        <v>3</v>
      </c>
      <c r="N12" s="30">
        <v>4</v>
      </c>
      <c r="O12" s="30">
        <v>5</v>
      </c>
      <c r="P12" s="30">
        <v>6</v>
      </c>
      <c r="Q12" s="30" t="s">
        <v>16</v>
      </c>
      <c r="R12" s="1"/>
      <c r="S12" s="1"/>
      <c r="U12" s="41"/>
      <c r="V12" s="96">
        <v>3.125E-2</v>
      </c>
      <c r="W12" s="96">
        <f t="shared" si="0"/>
        <v>0.97222222222222232</v>
      </c>
      <c r="X12" s="38">
        <v>3.125E-2</v>
      </c>
      <c r="Y12"/>
      <c r="AA12" s="27" t="s">
        <v>4</v>
      </c>
      <c r="AB12" s="90">
        <v>0.27777777777777801</v>
      </c>
      <c r="AD12" s="15">
        <f t="shared" si="1"/>
        <v>0.93749999999999989</v>
      </c>
      <c r="AE12" s="58"/>
    </row>
    <row r="13" spans="1:32" ht="15" customHeight="1" x14ac:dyDescent="0.45">
      <c r="A13" s="8"/>
      <c r="B13" s="116" t="s">
        <v>115</v>
      </c>
      <c r="C13" s="116"/>
      <c r="D13" s="44"/>
      <c r="E13" s="46"/>
      <c r="F13" s="45"/>
      <c r="G13" s="9"/>
      <c r="H13" s="8"/>
      <c r="I13" s="144" t="s">
        <v>14</v>
      </c>
      <c r="J13" s="144"/>
      <c r="K13" s="35">
        <v>0.46875</v>
      </c>
      <c r="L13" s="34">
        <v>0.46875</v>
      </c>
      <c r="M13" s="34">
        <v>0.44791666666666669</v>
      </c>
      <c r="N13" s="34">
        <v>0.41666666666666669</v>
      </c>
      <c r="O13" s="34">
        <v>0.38541666666666669</v>
      </c>
      <c r="P13" s="34">
        <v>0.34375</v>
      </c>
      <c r="Q13" s="29" t="str" cm="1">
        <f t="array" ref="Q13">IF(OR(MaxFDP_Done&lt;&gt;"Ok",MaxFDP_AcclimatisedYN&lt;&gt;"No"),"",IF(MaxFDP_UnAccRestBefore=I13,INDEX(MaxFDP_UnAccFDPs,ROW()-ROW(MaxFDP_UnAccFDPTop),MaxFDP_NumSectors),""))</f>
        <v/>
      </c>
      <c r="R13" s="1"/>
      <c r="S13" s="1"/>
      <c r="U13" s="41"/>
      <c r="V13" s="96">
        <v>3.4722222222222203E-2</v>
      </c>
      <c r="W13" s="96">
        <f t="shared" si="0"/>
        <v>0.96875000000000011</v>
      </c>
      <c r="X13" s="38">
        <v>3.4722222222222203E-2</v>
      </c>
      <c r="Y13"/>
      <c r="AA13" s="27" t="s">
        <v>58</v>
      </c>
      <c r="AB13" s="90">
        <v>0.28125</v>
      </c>
      <c r="AD13" s="15">
        <f t="shared" si="1"/>
        <v>0.9409722222222221</v>
      </c>
      <c r="AE13" s="58"/>
    </row>
    <row r="14" spans="1:32" ht="15" customHeight="1" x14ac:dyDescent="0.45">
      <c r="A14" s="1"/>
      <c r="B14" s="116" t="s">
        <v>116</v>
      </c>
      <c r="C14" s="116"/>
      <c r="D14" s="44"/>
      <c r="E14" s="22" t="str">
        <f>IF(AND(NOT(ISBLANK(MaxFDP_WOCL_ES_Nights)),ISNUMBER(MaxFDP_SignOn_Z),ISNUMBER(MaxFDP_SignOn_Tz),ISNUMBER(MaxFDP_LSect_Dept_Tz),ISNUMBER(MaxFDP_LSect_Arr_Tz),ISNUMBER(MaxFDP_LSect_Block),ISNUMBER(MaxFDP_SignOnToBlockOut),ISNUMBER(MaxFDP_BlockInToSignOff),MaxFDP_AcclimatisedYN&lt;&gt;"",IF(MaxFDP_AcclimatisedYN="No",NOT(ISBLANK(MaxFDP_UnAccRestBefore)),TRUE),IF(MaxFDP_AcclimatisedYN="yES",NOT(ISBLANK(MaxFDP_AccTz)),TRUE),MaxFDP_SignOn_Station&lt;&gt;"",MaxFDP_LSect_Out_Station&lt;&gt;"",MaxFDP_LSect_In_Station&lt;&gt;"",ISNUMBER(MaxFDP_NumSectors),OR(NOT(ISNUMBER(MaxFDP_StbyStartZ)),ISNUMBER(MaxFDP_StbyStartZ),NOT(ISBLANK(maxFDP_StbyDecrement)))),"Ok","Err")</f>
        <v>Err</v>
      </c>
      <c r="F14" s="45"/>
      <c r="G14" s="9"/>
      <c r="H14" s="2"/>
      <c r="I14" s="144" t="s">
        <v>15</v>
      </c>
      <c r="J14" s="144"/>
      <c r="K14" s="36">
        <v>0.52083333333333337</v>
      </c>
      <c r="L14" s="15">
        <v>0.51041666666666663</v>
      </c>
      <c r="M14" s="15">
        <v>0.48958333333333331</v>
      </c>
      <c r="N14" s="15">
        <v>0.45833333333333331</v>
      </c>
      <c r="O14" s="15">
        <v>0.42708333333333331</v>
      </c>
      <c r="P14" s="15">
        <v>0.39583333333333331</v>
      </c>
      <c r="Q14" s="7" t="str" cm="1">
        <f t="array" ref="Q14">IF(OR(MaxFDP_Done&lt;&gt;"Ok",MaxFDP_AcclimatisedYN&lt;&gt;"No"),"",IF(MaxFDP_UnAccRestBefore=I14,INDEX(MaxFDP_UnAccFDPs,ROW()-ROW(MaxFDP_UnAccFDPTop),MaxFDP_NumSectors),""))</f>
        <v/>
      </c>
      <c r="R14" s="1"/>
      <c r="S14" s="1"/>
      <c r="U14" s="41"/>
      <c r="V14" s="96">
        <v>3.8194444444444399E-2</v>
      </c>
      <c r="W14" s="96">
        <f t="shared" si="0"/>
        <v>0.9652777777777779</v>
      </c>
      <c r="X14" s="38">
        <v>3.8194444444444399E-2</v>
      </c>
      <c r="Y14"/>
      <c r="AA14" s="27" t="s">
        <v>31</v>
      </c>
      <c r="AB14" s="90">
        <v>0.28472222222222199</v>
      </c>
      <c r="AD14" s="15">
        <f t="shared" si="1"/>
        <v>0.94444444444444431</v>
      </c>
      <c r="AE14" s="58"/>
    </row>
    <row r="15" spans="1:32" ht="5.0999999999999996" customHeight="1" x14ac:dyDescent="0.45">
      <c r="A15" s="1"/>
      <c r="B15" s="100"/>
      <c r="C15" s="100"/>
      <c r="D15" s="12"/>
      <c r="E15" s="12"/>
      <c r="F15" s="12"/>
      <c r="G15" s="9"/>
      <c r="H15" s="16"/>
      <c r="I15" s="135"/>
      <c r="J15" s="135"/>
      <c r="K15" s="5"/>
      <c r="L15" s="5"/>
      <c r="M15" s="5"/>
      <c r="N15" s="5"/>
      <c r="O15" s="5"/>
      <c r="P15" s="5"/>
      <c r="Q15" s="5"/>
      <c r="R15" s="1"/>
      <c r="S15" s="1"/>
      <c r="U15" s="41"/>
      <c r="V15" s="96">
        <v>4.1666666666666699E-2</v>
      </c>
      <c r="W15" s="96">
        <f t="shared" si="0"/>
        <v>0.96180555555555569</v>
      </c>
      <c r="X15" s="38">
        <v>4.1666666666666602E-2</v>
      </c>
      <c r="Y15"/>
      <c r="AA15" s="27" t="s">
        <v>60</v>
      </c>
      <c r="AB15" s="90">
        <v>0.28819444444444398</v>
      </c>
      <c r="AD15" s="15">
        <f t="shared" si="1"/>
        <v>0.94791666666666652</v>
      </c>
      <c r="AE15" s="58"/>
    </row>
    <row r="16" spans="1:32" ht="15" customHeight="1" x14ac:dyDescent="0.45">
      <c r="A16" s="1"/>
      <c r="B16" s="116" t="s">
        <v>132</v>
      </c>
      <c r="C16" s="116"/>
      <c r="D16" s="21">
        <v>4.1666666666666664E-2</v>
      </c>
      <c r="E16" s="143" t="s">
        <v>144</v>
      </c>
      <c r="F16" s="143"/>
      <c r="G16" s="9"/>
      <c r="H16" s="2"/>
      <c r="I16" s="149" t="s">
        <v>153</v>
      </c>
      <c r="J16" s="149"/>
      <c r="K16" s="149"/>
      <c r="L16" s="149"/>
      <c r="M16" s="149"/>
      <c r="N16" s="149"/>
      <c r="O16" s="149"/>
      <c r="P16" s="149"/>
      <c r="Q16" s="1"/>
      <c r="R16" s="1"/>
      <c r="S16" s="1"/>
      <c r="U16" s="41"/>
      <c r="V16" s="96">
        <v>4.5138888888888902E-2</v>
      </c>
      <c r="W16" s="96">
        <f t="shared" si="0"/>
        <v>0.95833333333333348</v>
      </c>
      <c r="X16" s="38">
        <v>4.5138888888888798E-2</v>
      </c>
      <c r="Y16"/>
      <c r="AA16" s="27" t="s">
        <v>32</v>
      </c>
      <c r="AB16" s="90">
        <v>0.29166666666666702</v>
      </c>
      <c r="AD16" s="15">
        <f t="shared" si="1"/>
        <v>0.95138888888888873</v>
      </c>
      <c r="AE16" s="58"/>
    </row>
    <row r="17" spans="1:31" ht="15" customHeight="1" x14ac:dyDescent="0.45">
      <c r="A17" s="1"/>
      <c r="B17" s="129" t="str">
        <f>IF(OR(ISBLANK(MaxFDP_LSect_Out_Station),NOT(ISNUMBER(MaxFDP_LSect_Dept_Tz)),NOT(ISNUMBER(MaxFDP_LastPushZ))),"Planned Pushback Time ???? :","Planned Push (" &amp; MaxFDP_LSect_Out_Station&amp;" @ "&amp;TEXT(MaxFDP_LastPushZ+MaxFDP_LSect_Dept_Tz,"hh:mm")&amp;" L) :")</f>
        <v>Planned Pushback Time ???? :</v>
      </c>
      <c r="C17" s="129"/>
      <c r="D17" s="75"/>
      <c r="E17" s="59" t="s">
        <v>131</v>
      </c>
      <c r="F17" s="60" t="str">
        <f>IF(AND(MaxFDP_Done="Ok",ISNUMBER(MaxFDP_LastPushZ)),IF(MaxFDP_NoExt_LatestLastPush_Z&gt;=MaxFDP_LastPushZ+IF(MaxFDP_LastPushZ&lt;MaxFDP_SignOn_Z,1,0),"+","-")&amp;TEXT(ABS(MaxFDP_NoExt_LatestLastPush_Z-MaxFDP_LastPushZ-IF(MaxFDP_LastPushZ&lt;MaxFDP_SignOn_Z,1,0)),"hh:mm"),"N/A")</f>
        <v>N/A</v>
      </c>
      <c r="G17" s="23" t="e">
        <f>ABS(MaxFDP_NoExt_LatestLastPush_Z-MaxFDP_LastPushZ)</f>
        <v>#VALUE!</v>
      </c>
      <c r="H17" s="2"/>
      <c r="I17" s="150"/>
      <c r="J17" s="150"/>
      <c r="K17" s="150"/>
      <c r="L17" s="150"/>
      <c r="M17" s="150"/>
      <c r="N17" s="150"/>
      <c r="O17" s="150"/>
      <c r="P17" s="150"/>
      <c r="Q17" s="18"/>
      <c r="R17" s="1"/>
      <c r="S17" s="1"/>
      <c r="U17" s="41"/>
      <c r="V17" s="96">
        <v>4.8611111111111098E-2</v>
      </c>
      <c r="W17" s="96">
        <f t="shared" si="0"/>
        <v>0.95486111111111127</v>
      </c>
      <c r="X17" s="38">
        <v>4.8611111111111001E-2</v>
      </c>
      <c r="Y17"/>
      <c r="AA17" s="27" t="s">
        <v>33</v>
      </c>
      <c r="AB17" s="90">
        <v>0.29513888888888901</v>
      </c>
      <c r="AC17" s="42"/>
      <c r="AD17" s="15">
        <f t="shared" si="1"/>
        <v>0.95486111111111094</v>
      </c>
      <c r="AE17" s="58"/>
    </row>
    <row r="18" spans="1:31" ht="15" customHeight="1" x14ac:dyDescent="0.45">
      <c r="A18" s="1"/>
      <c r="B18" s="116" t="s">
        <v>23</v>
      </c>
      <c r="C18" s="116"/>
      <c r="D18" s="20">
        <v>1.0416666666666701E-2</v>
      </c>
      <c r="E18" s="143" t="s">
        <v>121</v>
      </c>
      <c r="F18" s="143"/>
      <c r="G18" s="12"/>
      <c r="H18" s="2"/>
      <c r="I18" s="128" t="s">
        <v>154</v>
      </c>
      <c r="J18" s="128"/>
      <c r="K18" s="128"/>
      <c r="L18" s="128"/>
      <c r="M18" s="128"/>
      <c r="N18" s="128"/>
      <c r="O18" s="128"/>
      <c r="P18" s="128"/>
      <c r="Q18" s="5"/>
      <c r="R18" s="1"/>
      <c r="S18" s="1"/>
      <c r="U18" s="41"/>
      <c r="V18" s="96">
        <v>5.2083333333333301E-2</v>
      </c>
      <c r="W18" s="96">
        <f t="shared" si="0"/>
        <v>0.95138888888888906</v>
      </c>
      <c r="X18" s="38">
        <v>5.2083333333333197E-2</v>
      </c>
      <c r="Y18"/>
      <c r="AA18" s="27" t="s">
        <v>34</v>
      </c>
      <c r="AB18" s="90">
        <v>0.29861111111111099</v>
      </c>
      <c r="AD18" s="15">
        <f t="shared" si="1"/>
        <v>0.95833333333333315</v>
      </c>
      <c r="AE18" s="58"/>
    </row>
    <row r="19" spans="1:31" ht="15" customHeight="1" x14ac:dyDescent="0.45">
      <c r="A19" s="1"/>
      <c r="B19" s="12"/>
      <c r="C19" s="12"/>
      <c r="D19" s="130" t="str">
        <f>IF(AND(ISNUMBER(MaxFDP_LastPushZ),MaxFDP_Done="Ok"),MaxFDP_LastPushZ+MaxFDP_LSect_Block+MaxFDP_BlockInToSignOff-MaxFDP_SignOn_Z+IF(MaxFDP_LastPushZ+MaxFDP_LSect_Block+MaxFDP_BlockInToSignOff-MaxFDP_SignOn_Z&lt;0,1,0),"")</f>
        <v/>
      </c>
      <c r="E19" s="130"/>
      <c r="F19" s="130"/>
      <c r="G19" s="13"/>
      <c r="H19" s="2"/>
      <c r="I19" s="148"/>
      <c r="J19" s="148"/>
      <c r="K19" s="148"/>
      <c r="L19" s="148"/>
      <c r="M19" s="148"/>
      <c r="N19" s="148"/>
      <c r="O19" s="148"/>
      <c r="P19" s="148"/>
      <c r="Q19" s="18"/>
      <c r="R19" s="1"/>
      <c r="S19" s="1"/>
      <c r="U19" s="41"/>
      <c r="V19" s="96">
        <v>5.5555555555555601E-2</v>
      </c>
      <c r="W19" s="96">
        <f t="shared" si="0"/>
        <v>0.94791666666666685</v>
      </c>
      <c r="X19" s="38">
        <v>5.55555555555554E-2</v>
      </c>
      <c r="Y19"/>
      <c r="AA19" s="27" t="s">
        <v>35</v>
      </c>
      <c r="AB19" s="90">
        <v>0.30208333333333298</v>
      </c>
      <c r="AD19" s="15">
        <f t="shared" si="1"/>
        <v>0.96180555555555536</v>
      </c>
      <c r="AE19" s="58"/>
    </row>
    <row r="20" spans="1:31" ht="15" customHeight="1" x14ac:dyDescent="0.45">
      <c r="A20" s="1"/>
      <c r="B20" s="47" t="s">
        <v>118</v>
      </c>
      <c r="C20" s="3" t="s">
        <v>6</v>
      </c>
      <c r="D20" s="3" t="s">
        <v>8</v>
      </c>
      <c r="E20" s="10" t="s">
        <v>28</v>
      </c>
      <c r="F20" s="3" t="s">
        <v>12</v>
      </c>
      <c r="G20" s="23" t="e">
        <f>IF(MaxFDP_SignOn_L&gt;1,MaxFDP_SignOn_L-1)</f>
        <v>#VALUE!</v>
      </c>
      <c r="H20" s="2"/>
      <c r="I20" s="148"/>
      <c r="J20" s="148"/>
      <c r="K20" s="148"/>
      <c r="L20" s="148"/>
      <c r="M20" s="148"/>
      <c r="N20" s="148"/>
      <c r="O20" s="148"/>
      <c r="P20" s="148"/>
      <c r="Q20" s="18"/>
      <c r="R20" s="1"/>
      <c r="S20" s="1"/>
      <c r="U20" s="41"/>
      <c r="V20" s="96">
        <v>5.9027777777777797E-2</v>
      </c>
      <c r="W20" s="96">
        <f t="shared" si="0"/>
        <v>0.94444444444444464</v>
      </c>
      <c r="X20" s="38">
        <v>5.9027777777777603E-2</v>
      </c>
      <c r="Y20"/>
      <c r="AA20" s="27" t="s">
        <v>36</v>
      </c>
      <c r="AB20" s="90">
        <v>0.30555555555555602</v>
      </c>
      <c r="AD20" s="15">
        <f t="shared" si="1"/>
        <v>0.96527777777777757</v>
      </c>
      <c r="AE20" s="58"/>
    </row>
    <row r="21" spans="1:31" ht="15" customHeight="1" x14ac:dyDescent="0.45">
      <c r="A21" s="1"/>
      <c r="B21" s="99" t="s">
        <v>9</v>
      </c>
      <c r="C21" s="25" t="str">
        <f>IF(NOT(ISBLANK(MaxFDP_SignOn_Station)),MaxFDP_SignOn_Station,"N/A")</f>
        <v>N/A</v>
      </c>
      <c r="D21" s="66" t="str">
        <f>IF(ISNUMBER(MaxFDP_SignOn_Z),MaxFDP_SignOn_Z,"N/A")</f>
        <v>N/A</v>
      </c>
      <c r="E21" s="14" t="str">
        <f>IF(ISNUMBER(MaxFDP_SignOn_Tz),MaxFDP_SignOn_Tz,"N/A")</f>
        <v>N/A</v>
      </c>
      <c r="F21" s="67" t="str">
        <f>IF(AND(ISNUMBER(MaxFDP_SignOn_Z),ISNUMBER(MaxFDP_SignOn_Tz)),TIME(HOUR(MaxFDP_SignOn_Z+MaxFDP_SignOn_Tz),MINUTE(MaxFDP_SignOn_Z+MaxFDP_SignOn_Tz),0),"N/A")</f>
        <v>N/A</v>
      </c>
      <c r="G21" s="11"/>
      <c r="H21" s="2"/>
      <c r="I21" s="148"/>
      <c r="J21" s="148"/>
      <c r="K21" s="148"/>
      <c r="L21" s="148"/>
      <c r="M21" s="148"/>
      <c r="N21" s="148"/>
      <c r="O21" s="148"/>
      <c r="P21" s="148"/>
      <c r="Q21" s="18"/>
      <c r="R21" s="1"/>
      <c r="S21" s="1"/>
      <c r="U21" s="41"/>
      <c r="V21" s="96">
        <v>6.25E-2</v>
      </c>
      <c r="W21" s="96">
        <f t="shared" si="0"/>
        <v>0.94097222222222243</v>
      </c>
      <c r="X21" s="38">
        <v>6.2499999999999799E-2</v>
      </c>
      <c r="Y21"/>
      <c r="AA21" s="27" t="s">
        <v>59</v>
      </c>
      <c r="AB21" s="90">
        <v>0.30902777777777801</v>
      </c>
      <c r="AD21" s="15">
        <f t="shared" si="1"/>
        <v>0.96874999999999978</v>
      </c>
      <c r="AE21" s="58"/>
    </row>
    <row r="22" spans="1:31" ht="15" customHeight="1" thickBot="1" x14ac:dyDescent="0.5">
      <c r="A22" s="1"/>
      <c r="B22" s="99" t="s">
        <v>11</v>
      </c>
      <c r="C22" s="110" t="str">
        <f>IF(ISNUMBER(MaxFDP_MaxFDP),MaxFDP_MaxFDP,"N/A")</f>
        <v>N/A</v>
      </c>
      <c r="D22" s="111"/>
      <c r="E22" s="111"/>
      <c r="F22" s="112"/>
      <c r="G22" s="11"/>
      <c r="H22" s="2"/>
      <c r="I22" s="148"/>
      <c r="J22" s="148"/>
      <c r="K22" s="148"/>
      <c r="L22" s="148"/>
      <c r="M22" s="148"/>
      <c r="N22" s="148"/>
      <c r="O22" s="148"/>
      <c r="P22" s="148"/>
      <c r="Q22" s="18"/>
      <c r="R22" s="1"/>
      <c r="S22" s="1"/>
      <c r="U22" s="41"/>
      <c r="V22" s="96">
        <v>6.5972222222222196E-2</v>
      </c>
      <c r="W22" s="96">
        <f t="shared" si="0"/>
        <v>0.93750000000000022</v>
      </c>
      <c r="X22" s="39"/>
      <c r="Y22"/>
      <c r="AA22" s="27" t="s">
        <v>37</v>
      </c>
      <c r="AB22" s="90">
        <v>0.3125</v>
      </c>
      <c r="AD22" s="15">
        <f t="shared" si="1"/>
        <v>0.97222222222222199</v>
      </c>
      <c r="AE22" s="58"/>
    </row>
    <row r="23" spans="1:31" ht="15" customHeight="1" thickTop="1" x14ac:dyDescent="0.45">
      <c r="A23" s="1"/>
      <c r="B23" s="99" t="s">
        <v>18</v>
      </c>
      <c r="C23" s="76">
        <f>MaxFDP_LSect_Out_Station</f>
        <v>0</v>
      </c>
      <c r="D23" s="84" t="str">
        <f>IF(AND(ISNUMBER(MaxFDP_LastIn_Z),ISNUMBER(MaxFDP_LSect_Block)),MaxFDP_LastIn_Z-MaxFDP_LSect_Block+IF(MaxFDP_LastIn_Z-MaxFDP_LSect_Block&lt;0,1,0),"N/A")</f>
        <v>N/A</v>
      </c>
      <c r="E23" s="77">
        <f>MaxFDP_LSect_Dept_Tz</f>
        <v>0</v>
      </c>
      <c r="F23" s="78" t="str">
        <f>IF(AND(ISNUMBER(MaxFDP_NoExt_LatestLastPush_Z),ISNUMBER(MaxFDP_LSect_Dept_Tz)),TIME(HOUR(MaxFDP_NoExt_LatestLastPush_Z+MaxFDP_LSect_Dept_Tz),MINUTE(MaxFDP_NoExt_LatestLastPush_Z+MaxFDP_LSect_Dept_Tz),0),"N/A")</f>
        <v>N/A</v>
      </c>
      <c r="G23" s="11"/>
      <c r="H23" s="2"/>
      <c r="I23" s="148"/>
      <c r="J23" s="148"/>
      <c r="K23" s="148"/>
      <c r="L23" s="148"/>
      <c r="M23" s="148"/>
      <c r="N23" s="148"/>
      <c r="O23" s="148"/>
      <c r="P23" s="148"/>
      <c r="Q23" s="18"/>
      <c r="R23" s="1"/>
      <c r="S23" s="80"/>
      <c r="U23" s="41"/>
      <c r="V23" s="96">
        <v>6.9444444444444406E-2</v>
      </c>
      <c r="W23" s="96">
        <f t="shared" si="0"/>
        <v>0.93402777777777801</v>
      </c>
      <c r="X23" s="39"/>
      <c r="Y23"/>
      <c r="AA23" s="27" t="s">
        <v>0</v>
      </c>
      <c r="AB23" s="90">
        <v>0.31597222222222199</v>
      </c>
      <c r="AD23" s="15">
        <f t="shared" si="1"/>
        <v>0.9756944444444442</v>
      </c>
      <c r="AE23" s="58"/>
    </row>
    <row r="24" spans="1:31" ht="15" customHeight="1" x14ac:dyDescent="0.45">
      <c r="A24" s="1"/>
      <c r="B24" s="99" t="s">
        <v>17</v>
      </c>
      <c r="C24" s="113" t="str">
        <f>IF(ISNUMBER(MaxFDP_LSect_Block),MaxFDP_LSect_Block,"N/A")</f>
        <v>N/A</v>
      </c>
      <c r="D24" s="114"/>
      <c r="E24" s="114"/>
      <c r="F24" s="115"/>
      <c r="G24" s="11"/>
      <c r="H24" s="2"/>
      <c r="I24" s="127" t="s">
        <v>151</v>
      </c>
      <c r="J24" s="127"/>
      <c r="K24" s="127"/>
      <c r="L24" s="127"/>
      <c r="M24" s="127"/>
      <c r="N24" s="127"/>
      <c r="O24" s="127"/>
      <c r="P24" s="127"/>
      <c r="Q24" s="49"/>
      <c r="R24" s="1"/>
      <c r="S24" s="1"/>
      <c r="U24" s="41"/>
      <c r="V24" s="96">
        <v>7.2916666666666699E-2</v>
      </c>
      <c r="W24" s="96">
        <f t="shared" si="0"/>
        <v>0.9305555555555558</v>
      </c>
      <c r="X24" s="39"/>
      <c r="Y24"/>
      <c r="AA24" s="27" t="s">
        <v>75</v>
      </c>
      <c r="AB24" s="90">
        <v>0.31944444444444398</v>
      </c>
      <c r="AD24" s="15">
        <f t="shared" si="1"/>
        <v>0.97916666666666641</v>
      </c>
      <c r="AE24" s="74"/>
    </row>
    <row r="25" spans="1:31" ht="15" customHeight="1" x14ac:dyDescent="0.45">
      <c r="A25" s="1"/>
      <c r="B25" s="99" t="s">
        <v>20</v>
      </c>
      <c r="C25" s="123">
        <f>MaxFDP_LSect_In_Station</f>
        <v>0</v>
      </c>
      <c r="D25" s="83" t="str">
        <f>IF(AND(ISNUMBER(MaxFDP_BlockInToSignOff),ISNUMBER(MaxFDP_SignOff_Z)),MaxFDP_SignOff_Z-MaxFDP_BlockInToSignOff+IF(MaxFDP_SignOff_Z-MaxFDP_BlockInToSignOff&lt;0,1,0),"N/A")</f>
        <v>N/A</v>
      </c>
      <c r="E25" s="125">
        <f>MaxFDP_LSect_Arr_Tz</f>
        <v>0</v>
      </c>
      <c r="F25" s="72" t="str">
        <f>IF(AND(ISNUMBER(MaxFDP_LastIn_Z),ISNUMBER(MaxFDP_LSect_Arr_Tz)),TIME(HOUR(MaxFDP_LastIn_Z+MaxFDP_LSect_Arr_Tz),MINUTE(MaxFDP_LastIn_Z+MaxFDP_LSect_Arr_Tz),0),"N/A")</f>
        <v>N/A</v>
      </c>
      <c r="G25" s="11"/>
      <c r="H25" s="2"/>
      <c r="I25" s="127"/>
      <c r="J25" s="127"/>
      <c r="K25" s="127"/>
      <c r="L25" s="127"/>
      <c r="M25" s="127"/>
      <c r="N25" s="127"/>
      <c r="O25" s="127"/>
      <c r="P25" s="127"/>
      <c r="Q25" s="49"/>
      <c r="R25" s="1"/>
      <c r="S25" s="1"/>
      <c r="T25"/>
      <c r="U25" s="41"/>
      <c r="V25" s="96">
        <v>7.6388888888888895E-2</v>
      </c>
      <c r="W25" s="96">
        <f t="shared" si="0"/>
        <v>0.92708333333333359</v>
      </c>
      <c r="X25" s="39"/>
      <c r="Y25"/>
      <c r="AA25" s="27" t="s">
        <v>113</v>
      </c>
      <c r="AB25" s="90">
        <v>0.32291666666666702</v>
      </c>
      <c r="AD25" s="15">
        <f t="shared" si="1"/>
        <v>0.98263888888888862</v>
      </c>
      <c r="AE25" s="58"/>
    </row>
    <row r="26" spans="1:31" ht="15" customHeight="1" thickBot="1" x14ac:dyDescent="0.5">
      <c r="A26" s="1"/>
      <c r="B26" s="99" t="s">
        <v>19</v>
      </c>
      <c r="C26" s="124"/>
      <c r="D26" s="81" t="str">
        <f>IF(ISNUMBER(MaxFDP_Signoff_Raw),MaxFDP_Signoff_Raw,"N/A")</f>
        <v>N/A</v>
      </c>
      <c r="E26" s="126"/>
      <c r="F26" s="73" t="str">
        <f>IF(AND(ISNUMBER(MaxFDP_SignOff_Z),ISNUMBER(MaxFDP_LSect_Arr_Tz)),TIME(HOUR(MaxFDP_SignOff_Z+MaxFDP_LSect_Arr_Tz),MINUTE(MaxFDP_SignOff_Z+MaxFDP_LSect_Arr_Tz),0),"N/A")</f>
        <v>N/A</v>
      </c>
      <c r="G26" s="9"/>
      <c r="H26" s="2"/>
      <c r="I26" s="127"/>
      <c r="J26" s="127"/>
      <c r="K26" s="127"/>
      <c r="L26" s="127"/>
      <c r="M26" s="127"/>
      <c r="N26" s="127"/>
      <c r="O26" s="127"/>
      <c r="P26" s="127"/>
      <c r="Q26" s="49"/>
      <c r="R26" s="1"/>
      <c r="S26" s="1"/>
      <c r="T26"/>
      <c r="U26" s="41"/>
      <c r="V26" s="96">
        <v>7.9861111111111105E-2</v>
      </c>
      <c r="W26" s="96">
        <f t="shared" si="0"/>
        <v>0.92361111111111138</v>
      </c>
      <c r="X26" s="39"/>
      <c r="Y26"/>
      <c r="AA26" s="27" t="s">
        <v>43</v>
      </c>
      <c r="AB26" s="90">
        <v>0.32638888888888901</v>
      </c>
      <c r="AD26" s="15">
        <f t="shared" si="1"/>
        <v>0.98611111111111083</v>
      </c>
      <c r="AE26" s="58"/>
    </row>
    <row r="27" spans="1:31" ht="15" customHeight="1" thickTop="1" x14ac:dyDescent="0.45">
      <c r="A27" s="1"/>
      <c r="B27" s="99" t="s">
        <v>147</v>
      </c>
      <c r="C27" s="107">
        <f>1/24</f>
        <v>4.1666666666666664E-2</v>
      </c>
      <c r="D27" s="108"/>
      <c r="E27" s="108"/>
      <c r="F27" s="109"/>
      <c r="G27" s="9"/>
      <c r="H27" s="1"/>
      <c r="I27" s="127" t="s">
        <v>152</v>
      </c>
      <c r="J27" s="127"/>
      <c r="K27" s="127"/>
      <c r="L27" s="127"/>
      <c r="M27" s="127"/>
      <c r="N27" s="127"/>
      <c r="O27" s="127"/>
      <c r="P27" s="127"/>
      <c r="Q27" s="49"/>
      <c r="R27" s="1"/>
      <c r="S27" s="1"/>
      <c r="T27"/>
      <c r="U27" s="41"/>
      <c r="V27" s="96">
        <v>8.3333333333333301E-2</v>
      </c>
      <c r="W27" s="96">
        <f t="shared" si="0"/>
        <v>0.92013888888888917</v>
      </c>
      <c r="Y27"/>
      <c r="AA27" s="27" t="s">
        <v>1</v>
      </c>
      <c r="AB27" s="90">
        <v>0.32986111111111099</v>
      </c>
      <c r="AD27" s="15">
        <f t="shared" si="1"/>
        <v>0.98958333333333304</v>
      </c>
      <c r="AE27" s="58"/>
    </row>
    <row r="28" spans="1:31" ht="15" customHeight="1" x14ac:dyDescent="0.45">
      <c r="A28" s="1"/>
      <c r="B28" s="99" t="s">
        <v>19</v>
      </c>
      <c r="C28" s="53">
        <f>MaxFDP_LSect_In_Station</f>
        <v>0</v>
      </c>
      <c r="D28" s="82" t="str">
        <f>IFERROR(MaxFDP_SignOff_Z+MaxFDP_FDPExtension,"N/A")</f>
        <v>N/A</v>
      </c>
      <c r="E28" s="54">
        <f>E25</f>
        <v>0</v>
      </c>
      <c r="F28" s="68" t="str">
        <f>IFERROR(TIME(HOUR(MaxFDP_SignOff_Ext_Z+MaxFDP_LSect_Arr_Tz),MINUTE(MaxFDP_SignOff_Ext_Z+MaxFDP_LSect_Arr_Tz),0),"N/A")</f>
        <v>N/A</v>
      </c>
      <c r="G28" s="19"/>
      <c r="H28" s="1"/>
      <c r="I28" s="127"/>
      <c r="J28" s="127"/>
      <c r="K28" s="127"/>
      <c r="L28" s="127"/>
      <c r="M28" s="127"/>
      <c r="N28" s="127"/>
      <c r="O28" s="127"/>
      <c r="P28" s="127"/>
      <c r="Q28" s="1"/>
      <c r="R28" s="1"/>
      <c r="S28" s="80"/>
      <c r="T28"/>
      <c r="U28" s="41"/>
      <c r="V28" s="96">
        <v>8.6805555555555594E-2</v>
      </c>
      <c r="W28" s="96">
        <f t="shared" si="0"/>
        <v>0.91666666666666696</v>
      </c>
      <c r="X28" s="39"/>
      <c r="Y28"/>
      <c r="AA28" s="27" t="s">
        <v>89</v>
      </c>
      <c r="AB28" s="90">
        <v>0.33333333333333298</v>
      </c>
      <c r="AD28" s="15">
        <f t="shared" si="1"/>
        <v>0.99305555555555525</v>
      </c>
      <c r="AE28" s="58"/>
    </row>
    <row r="29" spans="1:31" ht="15" customHeight="1" x14ac:dyDescent="0.45">
      <c r="A29" s="1"/>
      <c r="B29" s="99" t="s">
        <v>150</v>
      </c>
      <c r="C29" s="119">
        <f>2/24</f>
        <v>8.3333333333333329E-2</v>
      </c>
      <c r="D29" s="120"/>
      <c r="E29" s="120"/>
      <c r="F29" s="121"/>
      <c r="G29" s="9"/>
      <c r="H29" s="1"/>
      <c r="I29" s="127"/>
      <c r="J29" s="127"/>
      <c r="K29" s="127"/>
      <c r="L29" s="127"/>
      <c r="M29" s="127"/>
      <c r="N29" s="127"/>
      <c r="O29" s="127"/>
      <c r="P29" s="127"/>
      <c r="Q29" s="1"/>
      <c r="R29" s="1"/>
      <c r="S29" s="1"/>
      <c r="T29"/>
      <c r="U29" s="41"/>
      <c r="V29" s="96">
        <v>9.0277777777777804E-2</v>
      </c>
      <c r="W29" s="96">
        <f t="shared" si="0"/>
        <v>0.91319444444444475</v>
      </c>
      <c r="X29" s="39"/>
      <c r="Y29"/>
      <c r="AA29" s="27" t="s">
        <v>5</v>
      </c>
      <c r="AB29" s="90">
        <v>0.33680555555555602</v>
      </c>
      <c r="AD29" s="15">
        <f t="shared" si="1"/>
        <v>0.99652777777777746</v>
      </c>
      <c r="AE29" s="58"/>
    </row>
    <row r="30" spans="1:31" ht="15" customHeight="1" x14ac:dyDescent="0.45">
      <c r="A30" s="1"/>
      <c r="B30" s="99" t="s">
        <v>19</v>
      </c>
      <c r="C30" s="101">
        <f>MaxFDP_LSect_In_Station</f>
        <v>0</v>
      </c>
      <c r="D30" s="102" t="str">
        <f>IFERROR(MaxFDP_SignOff_Z+MaxFDP_FDPExtensionHomeBase,"N/A")</f>
        <v>N/A</v>
      </c>
      <c r="E30" s="103">
        <f>E25</f>
        <v>0</v>
      </c>
      <c r="F30" s="104" t="str">
        <f>IFERROR(TIME(HOUR(MaxFDP_SignOff_ExtHomeBase_Z+MaxFDP_LSect_Arr_Tz),MINUTE(MaxFDP_SignOff_ExtHomeBase_Z+MaxFDP_LSect_Arr_Tz),0),"N/A")</f>
        <v>N/A</v>
      </c>
      <c r="G30" s="9"/>
      <c r="H30" s="1"/>
      <c r="I30" s="127"/>
      <c r="J30" s="127"/>
      <c r="K30" s="127"/>
      <c r="L30" s="127"/>
      <c r="M30" s="127"/>
      <c r="N30" s="127"/>
      <c r="O30" s="127"/>
      <c r="P30" s="127"/>
      <c r="Q30" s="1"/>
      <c r="R30" s="1"/>
      <c r="S30" s="1"/>
      <c r="T30"/>
      <c r="U30" s="41"/>
      <c r="V30" s="96">
        <v>9.375E-2</v>
      </c>
      <c r="W30" s="96">
        <f t="shared" si="0"/>
        <v>0.90972222222222254</v>
      </c>
      <c r="X30" s="39"/>
      <c r="Y30"/>
      <c r="AA30" s="27" t="s">
        <v>64</v>
      </c>
      <c r="AB30" s="90">
        <v>0.34027777777777801</v>
      </c>
      <c r="AD30" s="15">
        <f t="shared" si="1"/>
        <v>0</v>
      </c>
      <c r="AE30" s="58"/>
    </row>
    <row r="31" spans="1:31" ht="15" customHeight="1" x14ac:dyDescent="0.45">
      <c r="A31" s="1"/>
      <c r="B31" s="19"/>
      <c r="C31" s="19"/>
      <c r="D31" s="19"/>
      <c r="E31" s="19"/>
      <c r="F31" s="19"/>
      <c r="G31" s="9"/>
      <c r="H31" s="1"/>
      <c r="I31" s="127"/>
      <c r="J31" s="127"/>
      <c r="K31" s="127"/>
      <c r="L31" s="127"/>
      <c r="M31" s="127"/>
      <c r="N31" s="127"/>
      <c r="O31" s="127"/>
      <c r="P31" s="127"/>
      <c r="Q31" s="1"/>
      <c r="R31" s="1"/>
      <c r="S31" s="1"/>
      <c r="T31"/>
      <c r="U31" s="41"/>
      <c r="V31" s="96">
        <v>9.7222222222222196E-2</v>
      </c>
      <c r="W31" s="96">
        <f t="shared" si="0"/>
        <v>0.90625000000000033</v>
      </c>
      <c r="X31" s="39"/>
      <c r="Y31"/>
      <c r="AA31" s="27" t="s">
        <v>82</v>
      </c>
      <c r="AB31" s="90">
        <v>0.34375</v>
      </c>
      <c r="AD31" s="15">
        <f t="shared" si="1"/>
        <v>3.472222222222222E-3</v>
      </c>
      <c r="AE31" s="58"/>
    </row>
    <row r="32" spans="1:31" ht="15" customHeight="1" x14ac:dyDescent="0.45">
      <c r="A32" s="1"/>
      <c r="B32" s="118" t="str">
        <f>"Max FDP Last Sector Push from "&amp;IF(ISBLANK(MaxFDP_LSect_Out_Station),"????",MaxFDP_LSect_Out_Station)&amp; " (to "&amp;IF(ISBLANK(MaxFDP_LSect_In_Station),"????",MaxFDP_LSect_In_Station)&amp;")"</f>
        <v>Max FDP Last Sector Push from ???? (to ????)</v>
      </c>
      <c r="C32" s="118"/>
      <c r="D32" s="118"/>
      <c r="E32" s="118"/>
      <c r="F32" s="118"/>
      <c r="G32" s="9"/>
      <c r="H32" s="1"/>
      <c r="I32" s="127"/>
      <c r="J32" s="127"/>
      <c r="K32" s="127"/>
      <c r="L32" s="127"/>
      <c r="M32" s="127"/>
      <c r="N32" s="127"/>
      <c r="O32" s="127"/>
      <c r="P32" s="127"/>
      <c r="Q32" s="1"/>
      <c r="R32" s="1"/>
      <c r="S32" s="1"/>
      <c r="T32"/>
      <c r="U32" s="41"/>
      <c r="V32" s="96">
        <v>0.100694444444444</v>
      </c>
      <c r="W32" s="96">
        <f t="shared" si="0"/>
        <v>0.90277777777777812</v>
      </c>
      <c r="X32" s="39"/>
      <c r="Y32"/>
      <c r="AA32" s="27" t="s">
        <v>81</v>
      </c>
      <c r="AB32" s="90">
        <v>0.34722222222222199</v>
      </c>
      <c r="AD32" s="15">
        <f t="shared" si="1"/>
        <v>6.9444444444444441E-3</v>
      </c>
      <c r="AE32" s="58"/>
    </row>
    <row r="33" spans="1:31" ht="14.25" customHeight="1" x14ac:dyDescent="0.45">
      <c r="A33" s="2"/>
      <c r="B33" s="116" t="s">
        <v>27</v>
      </c>
      <c r="C33" s="116"/>
      <c r="D33" s="117"/>
      <c r="E33" s="85" t="str">
        <f>MaxFDP_NoExt_LatestLastPush_Z</f>
        <v>N/A</v>
      </c>
      <c r="F33" s="70" t="str">
        <f>IFERROR(TIME(HOUR(MaxFDP_NoExt_LatestLastPush_Z+MaxFDP_LSect_Dept_Tz),MINUTE(MaxFDP_NoExt_LatestLastPush_Z+MaxFDP_LSect_Dept_Tz),0),"N/A")</f>
        <v>N/A</v>
      </c>
      <c r="G33" s="9"/>
      <c r="H33" s="2"/>
      <c r="I33" s="127" t="s">
        <v>155</v>
      </c>
      <c r="J33" s="127"/>
      <c r="K33" s="127"/>
      <c r="L33" s="127"/>
      <c r="M33" s="127"/>
      <c r="N33" s="127"/>
      <c r="O33" s="127"/>
      <c r="P33" s="127"/>
      <c r="Q33" s="55"/>
      <c r="R33" s="55"/>
      <c r="S33" s="55"/>
      <c r="T33"/>
      <c r="U33" s="41"/>
      <c r="V33" s="96">
        <v>0.114583333333333</v>
      </c>
      <c r="W33" s="96">
        <f t="shared" si="0"/>
        <v>0.89930555555555591</v>
      </c>
      <c r="X33" s="39"/>
      <c r="Y33"/>
      <c r="AA33" s="27" t="s">
        <v>83</v>
      </c>
      <c r="AB33" s="90">
        <v>0.35069444444444398</v>
      </c>
      <c r="AD33" s="15">
        <f t="shared" si="1"/>
        <v>1.0416666666666666E-2</v>
      </c>
      <c r="AE33" s="58"/>
    </row>
    <row r="34" spans="1:31" x14ac:dyDescent="0.45">
      <c r="A34" s="2"/>
      <c r="B34" s="116" t="s">
        <v>149</v>
      </c>
      <c r="C34" s="116"/>
      <c r="D34" s="117"/>
      <c r="E34" s="86" t="str">
        <f>IFERROR(MaxFDP_NoExt_LatestLastPush_Z+MaxFDP_FDPExtension,"N/A")</f>
        <v>N/A</v>
      </c>
      <c r="F34" s="71" t="str">
        <f>IFERROR(TIME(HOUR(MaxFDP_NoExt_LatestLastPush_Z+MaxFDP_FDPExtension+MaxFDP_LSect_Dept_Tz),MINUTE(MaxFDP_NoExt_LatestLastPush_Z+MaxFDP_FDPExtension+MaxFDP_LSect_Dept_Tz),0),"N/A")</f>
        <v>N/A</v>
      </c>
      <c r="G34" s="9"/>
      <c r="H34" s="98"/>
      <c r="I34" s="127"/>
      <c r="J34" s="127"/>
      <c r="K34" s="127"/>
      <c r="L34" s="127"/>
      <c r="M34" s="127"/>
      <c r="N34" s="127"/>
      <c r="O34" s="127"/>
      <c r="P34" s="127"/>
      <c r="Q34" s="2"/>
      <c r="R34" s="2"/>
      <c r="S34" s="2"/>
      <c r="T34"/>
      <c r="U34" s="41"/>
      <c r="V34" s="96">
        <v>0.118055555555556</v>
      </c>
      <c r="W34" s="96">
        <f t="shared" si="0"/>
        <v>0.8958333333333337</v>
      </c>
      <c r="X34" s="39"/>
      <c r="Y34"/>
      <c r="AA34" s="27" t="s">
        <v>99</v>
      </c>
      <c r="AB34" s="90">
        <v>0.35416666666666702</v>
      </c>
      <c r="AD34" s="15">
        <f t="shared" si="1"/>
        <v>1.3888888888888888E-2</v>
      </c>
      <c r="AE34" s="58"/>
    </row>
    <row r="35" spans="1:31" x14ac:dyDescent="0.45">
      <c r="A35" s="2"/>
      <c r="B35" s="116" t="s">
        <v>148</v>
      </c>
      <c r="C35" s="116"/>
      <c r="D35" s="117"/>
      <c r="E35" s="105" t="str">
        <f>IFERROR(MaxFDP_NoExt_LatestLastPush_Z+MaxFDP_FDPExtensionHomeBase,"N/A")</f>
        <v>N/A</v>
      </c>
      <c r="F35" s="106" t="str">
        <f>IFERROR(TIME(HOUR(MaxFDP_NoExt_LatestLastPush_Z+MaxFDP_FDPExtensionHomeBase+MaxFDP_LSect_Dept_Tz),MINUTE(MaxFDP_NoExt_LatestLastPush_Z+MaxFDP_FDPExtensionHomeBase+MaxFDP_LSect_Dept_Tz),0),"N/A")</f>
        <v>N/A</v>
      </c>
      <c r="G35" s="9"/>
      <c r="H35" s="2"/>
      <c r="I35" s="127"/>
      <c r="J35" s="127"/>
      <c r="K35" s="127"/>
      <c r="L35" s="127"/>
      <c r="M35" s="127"/>
      <c r="N35" s="127"/>
      <c r="O35" s="127"/>
      <c r="P35" s="127"/>
      <c r="Q35" s="2"/>
      <c r="R35" s="55"/>
      <c r="S35" s="55"/>
      <c r="T35"/>
      <c r="U35" s="41"/>
      <c r="V35" s="96">
        <v>0.121527777777778</v>
      </c>
      <c r="W35" s="96">
        <f t="shared" si="0"/>
        <v>0.89236111111111149</v>
      </c>
      <c r="X35" s="39"/>
      <c r="Y35"/>
      <c r="AA35" s="27" t="s">
        <v>98</v>
      </c>
      <c r="AB35" s="90">
        <v>0.35763888888888901</v>
      </c>
      <c r="AD35" s="15">
        <f t="shared" si="1"/>
        <v>1.7361111111111112E-2</v>
      </c>
      <c r="AE35" s="58"/>
    </row>
    <row r="36" spans="1:31" ht="10.050000000000001" customHeight="1" x14ac:dyDescent="0.45">
      <c r="A36" s="2"/>
      <c r="B36" s="11"/>
      <c r="C36" s="11"/>
      <c r="D36" s="11"/>
      <c r="E36" s="11"/>
      <c r="F36" s="11"/>
      <c r="G36" s="11"/>
      <c r="H36" s="2"/>
      <c r="I36" s="127"/>
      <c r="J36" s="127"/>
      <c r="K36" s="127"/>
      <c r="L36" s="127"/>
      <c r="M36" s="127"/>
      <c r="N36" s="127"/>
      <c r="O36" s="127"/>
      <c r="P36" s="127"/>
      <c r="Q36" s="2"/>
      <c r="R36" s="2"/>
      <c r="S36" s="2"/>
      <c r="T36"/>
      <c r="U36" s="41"/>
      <c r="V36" s="96">
        <v>0.125</v>
      </c>
      <c r="W36" s="96">
        <f t="shared" si="0"/>
        <v>0.88888888888888928</v>
      </c>
      <c r="X36" s="39"/>
      <c r="Y36"/>
      <c r="AA36" s="27" t="s">
        <v>44</v>
      </c>
      <c r="AB36" s="90">
        <v>0.36111111111111099</v>
      </c>
      <c r="AD36" s="15">
        <f t="shared" si="1"/>
        <v>2.0833333333333336E-2</v>
      </c>
      <c r="AE36" s="58"/>
    </row>
    <row r="37" spans="1:31" x14ac:dyDescent="0.45">
      <c r="A37" s="2"/>
      <c r="B37" s="55"/>
      <c r="C37" s="2"/>
      <c r="D37" s="2"/>
      <c r="E37" s="2"/>
      <c r="F37" s="2"/>
      <c r="G37" s="2"/>
      <c r="H37" s="2"/>
      <c r="I37" s="2"/>
      <c r="J37" s="2"/>
      <c r="K37" s="2"/>
      <c r="L37" s="2"/>
      <c r="M37" s="2"/>
      <c r="N37" s="2"/>
      <c r="O37" s="2"/>
      <c r="P37" s="2"/>
      <c r="Q37" s="2"/>
      <c r="R37" s="2"/>
      <c r="S37" s="2"/>
      <c r="U37"/>
      <c r="V37" s="96">
        <v>0.12847222222222199</v>
      </c>
      <c r="W37" s="96">
        <f t="shared" si="0"/>
        <v>0.88541666666666707</v>
      </c>
      <c r="X37" s="39"/>
      <c r="Y37"/>
      <c r="AA37" s="27" t="s">
        <v>2</v>
      </c>
      <c r="AB37" s="90">
        <v>0.36458333333333298</v>
      </c>
      <c r="AD37" s="15">
        <f t="shared" si="1"/>
        <v>2.4305555555555559E-2</v>
      </c>
      <c r="AE37" s="58"/>
    </row>
    <row r="38" spans="1:31" x14ac:dyDescent="0.45">
      <c r="A38" s="2"/>
      <c r="B38" s="55"/>
      <c r="C38" s="2"/>
      <c r="D38" s="2"/>
      <c r="E38" s="2"/>
      <c r="F38" s="2"/>
      <c r="G38" s="2"/>
      <c r="H38" s="2"/>
      <c r="I38" s="2"/>
      <c r="J38" s="2"/>
      <c r="K38" s="2"/>
      <c r="L38" s="2"/>
      <c r="M38" s="2"/>
      <c r="N38" s="2"/>
      <c r="O38" s="2"/>
      <c r="P38" s="2"/>
      <c r="Q38" s="2"/>
      <c r="R38" s="2"/>
      <c r="S38" s="2"/>
      <c r="U38"/>
      <c r="V38" s="96">
        <v>0.131944444444444</v>
      </c>
      <c r="W38" s="96">
        <f t="shared" si="0"/>
        <v>0.88194444444444486</v>
      </c>
      <c r="X38" s="39"/>
      <c r="Y38"/>
      <c r="AA38" s="27" t="s">
        <v>46</v>
      </c>
      <c r="AB38" s="90">
        <v>0.36805555555555602</v>
      </c>
      <c r="AD38" s="15">
        <f t="shared" si="1"/>
        <v>2.7777777777777783E-2</v>
      </c>
      <c r="AE38" s="58"/>
    </row>
    <row r="39" spans="1:31" x14ac:dyDescent="0.45">
      <c r="A39" s="2"/>
      <c r="B39" s="55"/>
      <c r="C39" s="2"/>
      <c r="D39" s="2"/>
      <c r="E39" s="2"/>
      <c r="F39" s="2"/>
      <c r="G39" s="2"/>
      <c r="H39" s="2"/>
      <c r="I39" s="2"/>
      <c r="J39" s="2"/>
      <c r="K39" s="2"/>
      <c r="L39" s="2"/>
      <c r="M39" s="2"/>
      <c r="N39" s="2"/>
      <c r="O39" s="2"/>
      <c r="P39" s="2"/>
      <c r="Q39" s="2"/>
      <c r="R39" s="2"/>
      <c r="S39" s="2"/>
      <c r="U39"/>
      <c r="V39" s="96">
        <v>0.13541666666666699</v>
      </c>
      <c r="W39" s="96">
        <f t="shared" si="0"/>
        <v>0.87847222222222265</v>
      </c>
      <c r="X39" s="39"/>
      <c r="Y39"/>
      <c r="AA39" s="27" t="s">
        <v>129</v>
      </c>
      <c r="AB39" s="90">
        <v>0.37152777777777801</v>
      </c>
      <c r="AD39" s="15">
        <f t="shared" si="1"/>
        <v>3.1250000000000007E-2</v>
      </c>
      <c r="AE39" s="58"/>
    </row>
    <row r="40" spans="1:31" x14ac:dyDescent="0.45">
      <c r="A40" s="2"/>
      <c r="B40" s="55"/>
      <c r="C40" s="2"/>
      <c r="D40" s="2"/>
      <c r="E40" s="65"/>
      <c r="F40" s="2"/>
      <c r="G40" s="2"/>
      <c r="H40" s="2"/>
      <c r="I40" s="2"/>
      <c r="J40" s="2"/>
      <c r="K40" s="2"/>
      <c r="L40" s="2"/>
      <c r="M40" s="2"/>
      <c r="N40" s="2"/>
      <c r="O40" s="2"/>
      <c r="P40" s="2"/>
      <c r="Q40" s="2"/>
      <c r="R40" s="2"/>
      <c r="S40" s="2"/>
      <c r="U40"/>
      <c r="V40" s="96">
        <v>0.13888888888888901</v>
      </c>
      <c r="W40" s="96">
        <f t="shared" si="0"/>
        <v>0.87500000000000044</v>
      </c>
      <c r="X40" s="39"/>
      <c r="Y40"/>
      <c r="AA40" s="27" t="s">
        <v>88</v>
      </c>
      <c r="AB40" s="90">
        <v>0.375</v>
      </c>
      <c r="AD40" s="15">
        <f t="shared" si="1"/>
        <v>3.4722222222222231E-2</v>
      </c>
      <c r="AE40" s="58"/>
    </row>
    <row r="41" spans="1:31" x14ac:dyDescent="0.45">
      <c r="A41" s="2"/>
      <c r="B41" s="55"/>
      <c r="C41" s="2"/>
      <c r="D41" s="2"/>
      <c r="E41" s="2"/>
      <c r="F41" s="2"/>
      <c r="G41" s="2"/>
      <c r="H41" s="2"/>
      <c r="I41" s="2"/>
      <c r="J41" s="2"/>
      <c r="K41" s="2"/>
      <c r="L41" s="2"/>
      <c r="M41" s="2"/>
      <c r="N41" s="2"/>
      <c r="O41" s="2"/>
      <c r="P41" s="2"/>
      <c r="Q41" s="2"/>
      <c r="R41" s="2"/>
      <c r="S41" s="2"/>
      <c r="U41"/>
      <c r="V41" s="96">
        <v>0.14236111111111099</v>
      </c>
      <c r="W41" s="96">
        <f t="shared" si="0"/>
        <v>0.87152777777777823</v>
      </c>
      <c r="X41" s="39"/>
      <c r="Y41"/>
      <c r="AA41" s="27" t="s">
        <v>93</v>
      </c>
      <c r="AB41" s="90">
        <v>0.37847222222222199</v>
      </c>
      <c r="AD41" s="15">
        <f t="shared" si="1"/>
        <v>3.8194444444444454E-2</v>
      </c>
      <c r="AE41" s="58"/>
    </row>
    <row r="42" spans="1:31" x14ac:dyDescent="0.45">
      <c r="A42" s="2"/>
      <c r="B42" s="55"/>
      <c r="C42" s="2"/>
      <c r="D42" s="2"/>
      <c r="E42" s="2"/>
      <c r="F42" s="2"/>
      <c r="G42" s="2"/>
      <c r="H42" s="2"/>
      <c r="I42" s="2"/>
      <c r="J42" s="2"/>
      <c r="K42" s="2"/>
      <c r="L42" s="2"/>
      <c r="M42" s="2"/>
      <c r="N42" s="2"/>
      <c r="O42" s="2"/>
      <c r="P42" s="2"/>
      <c r="Q42" s="2"/>
      <c r="R42" s="2"/>
      <c r="S42" s="2"/>
      <c r="U42"/>
      <c r="V42" s="96">
        <v>0.14583333333333301</v>
      </c>
      <c r="W42" s="96">
        <f t="shared" si="0"/>
        <v>0.86805555555555602</v>
      </c>
      <c r="X42" s="39"/>
      <c r="Y42"/>
      <c r="AA42" s="27" t="s">
        <v>70</v>
      </c>
      <c r="AB42" s="90">
        <v>0.38194444444444398</v>
      </c>
      <c r="AD42" s="15">
        <f t="shared" si="1"/>
        <v>4.1666666666666678E-2</v>
      </c>
      <c r="AE42" s="58"/>
    </row>
    <row r="43" spans="1:31" x14ac:dyDescent="0.45">
      <c r="A43" s="2"/>
      <c r="B43" s="55"/>
      <c r="C43" s="2"/>
      <c r="D43" s="2"/>
      <c r="E43" s="2"/>
      <c r="F43" s="2"/>
      <c r="G43" s="2"/>
      <c r="H43" s="2"/>
      <c r="I43" s="2"/>
      <c r="J43" s="2"/>
      <c r="K43" s="2"/>
      <c r="L43" s="2"/>
      <c r="M43" s="2"/>
      <c r="N43" s="2"/>
      <c r="O43" s="2"/>
      <c r="P43" s="2"/>
      <c r="Q43" s="2"/>
      <c r="R43" s="2"/>
      <c r="S43" s="2"/>
      <c r="U43"/>
      <c r="V43" s="96">
        <v>0.149305555555556</v>
      </c>
      <c r="W43" s="96">
        <f t="shared" si="0"/>
        <v>0.86458333333333381</v>
      </c>
      <c r="X43" s="39"/>
      <c r="Y43"/>
      <c r="AA43" s="27" t="s">
        <v>94</v>
      </c>
      <c r="AB43" s="90">
        <v>0.38541666666666702</v>
      </c>
      <c r="AD43" s="15">
        <f t="shared" si="1"/>
        <v>4.5138888888888902E-2</v>
      </c>
      <c r="AE43" s="58"/>
    </row>
    <row r="44" spans="1:31" x14ac:dyDescent="0.45">
      <c r="A44" s="2"/>
      <c r="B44" s="55"/>
      <c r="C44" s="2"/>
      <c r="D44" s="2"/>
      <c r="E44" s="2"/>
      <c r="F44" s="2"/>
      <c r="G44" s="2"/>
      <c r="H44" s="2"/>
      <c r="I44" s="2"/>
      <c r="J44" s="2"/>
      <c r="K44" s="2"/>
      <c r="L44" s="2"/>
      <c r="M44" s="2"/>
      <c r="N44" s="2"/>
      <c r="O44" s="2"/>
      <c r="P44" s="2"/>
      <c r="Q44" s="2"/>
      <c r="R44" s="2"/>
      <c r="S44" s="2"/>
      <c r="U44"/>
      <c r="V44" s="96">
        <v>0.15277777777777801</v>
      </c>
      <c r="W44" s="96">
        <f t="shared" si="0"/>
        <v>0.8611111111111116</v>
      </c>
      <c r="X44" s="39"/>
      <c r="Y44"/>
      <c r="AA44" s="27" t="s">
        <v>101</v>
      </c>
      <c r="AB44" s="90">
        <v>0.38888888888888901</v>
      </c>
      <c r="AD44" s="15">
        <f t="shared" si="1"/>
        <v>4.8611111111111126E-2</v>
      </c>
      <c r="AE44" s="58"/>
    </row>
    <row r="45" spans="1:31" x14ac:dyDescent="0.45">
      <c r="A45" s="2"/>
      <c r="B45" s="55"/>
      <c r="C45" s="2"/>
      <c r="D45" s="2"/>
      <c r="E45" s="2"/>
      <c r="F45" s="2"/>
      <c r="G45" s="2"/>
      <c r="H45" s="2"/>
      <c r="I45" s="2"/>
      <c r="J45" s="2"/>
      <c r="K45" s="2"/>
      <c r="L45" s="2"/>
      <c r="M45" s="2"/>
      <c r="N45" s="2"/>
      <c r="O45" s="2"/>
      <c r="P45" s="2"/>
      <c r="Q45" s="2"/>
      <c r="R45" s="2"/>
      <c r="S45" s="2"/>
      <c r="U45"/>
      <c r="V45" s="96">
        <v>0.15625</v>
      </c>
      <c r="W45" s="96">
        <f t="shared" si="0"/>
        <v>0.85763888888888939</v>
      </c>
      <c r="X45" s="39"/>
      <c r="Y45"/>
      <c r="AA45" s="27" t="s">
        <v>92</v>
      </c>
      <c r="AB45" s="90">
        <v>0.39236111111111099</v>
      </c>
      <c r="AD45" s="15">
        <f t="shared" si="1"/>
        <v>5.208333333333335E-2</v>
      </c>
      <c r="AE45" s="58"/>
    </row>
    <row r="46" spans="1:31" x14ac:dyDescent="0.45">
      <c r="A46" s="2"/>
      <c r="B46" s="55"/>
      <c r="C46" s="2"/>
      <c r="D46" s="2"/>
      <c r="E46" s="2"/>
      <c r="F46" s="2"/>
      <c r="G46" s="2"/>
      <c r="H46" s="2"/>
      <c r="I46" s="2"/>
      <c r="J46" s="2"/>
      <c r="K46" s="2"/>
      <c r="L46" s="2"/>
      <c r="M46" s="2"/>
      <c r="N46" s="2"/>
      <c r="O46" s="2"/>
      <c r="P46" s="2"/>
      <c r="Q46" s="2"/>
      <c r="R46" s="2"/>
      <c r="S46" s="2"/>
      <c r="U46"/>
      <c r="V46" s="96">
        <v>0.15972222222222199</v>
      </c>
      <c r="W46" s="96">
        <f t="shared" si="0"/>
        <v>0.85416666666666718</v>
      </c>
      <c r="X46" s="39"/>
      <c r="Y46"/>
      <c r="AA46" s="27" t="s">
        <v>55</v>
      </c>
      <c r="AB46" s="90">
        <v>0.39583333333333298</v>
      </c>
      <c r="AD46" s="15">
        <f t="shared" si="1"/>
        <v>5.5555555555555573E-2</v>
      </c>
      <c r="AE46" s="58"/>
    </row>
    <row r="47" spans="1:31" x14ac:dyDescent="0.45">
      <c r="A47" s="2"/>
      <c r="B47" s="55"/>
      <c r="C47" s="2"/>
      <c r="D47" s="2"/>
      <c r="E47" s="2"/>
      <c r="F47" s="2"/>
      <c r="G47" s="2"/>
      <c r="H47" s="2"/>
      <c r="I47" s="2"/>
      <c r="J47" s="2"/>
      <c r="K47" s="2"/>
      <c r="L47" s="2"/>
      <c r="M47" s="2"/>
      <c r="N47" s="2"/>
      <c r="O47" s="2"/>
      <c r="P47" s="2"/>
      <c r="Q47" s="2"/>
      <c r="R47" s="2"/>
      <c r="S47" s="2"/>
      <c r="U47"/>
      <c r="V47" s="96">
        <v>0.163194444444444</v>
      </c>
      <c r="W47" s="96">
        <f t="shared" si="0"/>
        <v>0.85069444444444497</v>
      </c>
      <c r="X47" s="39"/>
      <c r="Y47"/>
      <c r="AA47" s="27" t="s">
        <v>61</v>
      </c>
      <c r="AB47" s="90">
        <v>0.39930555555555602</v>
      </c>
      <c r="AD47" s="15">
        <f t="shared" si="1"/>
        <v>5.9027777777777797E-2</v>
      </c>
      <c r="AE47" s="58"/>
    </row>
    <row r="48" spans="1:31" x14ac:dyDescent="0.45">
      <c r="A48" s="2"/>
      <c r="B48" s="55"/>
      <c r="C48" s="2"/>
      <c r="D48" s="2"/>
      <c r="E48" s="2"/>
      <c r="F48" s="2"/>
      <c r="G48" s="2"/>
      <c r="H48" s="2"/>
      <c r="I48" s="2"/>
      <c r="J48" s="2"/>
      <c r="K48" s="2"/>
      <c r="L48" s="2"/>
      <c r="M48" s="2"/>
      <c r="N48" s="2"/>
      <c r="O48" s="2"/>
      <c r="P48" s="2"/>
      <c r="Q48" s="2"/>
      <c r="R48" s="2"/>
      <c r="S48" s="2"/>
      <c r="U48"/>
      <c r="V48" s="96">
        <v>0.16666666666666699</v>
      </c>
      <c r="W48" s="96">
        <f t="shared" si="0"/>
        <v>0.84722222222222276</v>
      </c>
      <c r="X48" s="39"/>
      <c r="Y48"/>
      <c r="AA48" s="27" t="s">
        <v>110</v>
      </c>
      <c r="AB48" s="90">
        <v>0.40277777777777801</v>
      </c>
      <c r="AD48" s="15">
        <f t="shared" si="1"/>
        <v>6.2500000000000014E-2</v>
      </c>
      <c r="AE48" s="58"/>
    </row>
    <row r="49" spans="1:31" x14ac:dyDescent="0.45">
      <c r="A49" s="2"/>
      <c r="B49" s="55"/>
      <c r="C49" s="2"/>
      <c r="D49" s="2"/>
      <c r="E49" s="2"/>
      <c r="F49" s="2"/>
      <c r="G49" s="2"/>
      <c r="H49" s="2"/>
      <c r="I49" s="2"/>
      <c r="J49" s="2"/>
      <c r="K49" s="2"/>
      <c r="L49" s="2"/>
      <c r="M49" s="2"/>
      <c r="N49" s="2"/>
      <c r="O49" s="2"/>
      <c r="P49" s="2"/>
      <c r="Q49" s="2"/>
      <c r="R49" s="2"/>
      <c r="S49" s="2"/>
      <c r="U49"/>
      <c r="V49" s="96">
        <v>0.17013888888888901</v>
      </c>
      <c r="W49" s="96">
        <f t="shared" si="0"/>
        <v>0.84375000000000056</v>
      </c>
      <c r="X49" s="39"/>
      <c r="Y49"/>
      <c r="AA49" s="27" t="s">
        <v>86</v>
      </c>
      <c r="AB49" s="90">
        <v>0.40625</v>
      </c>
      <c r="AD49" s="15">
        <f t="shared" si="1"/>
        <v>6.5972222222222238E-2</v>
      </c>
      <c r="AE49" s="58"/>
    </row>
    <row r="50" spans="1:31" x14ac:dyDescent="0.45">
      <c r="A50" s="2"/>
      <c r="B50" s="55"/>
      <c r="C50" s="2"/>
      <c r="D50" s="2"/>
      <c r="E50" s="2"/>
      <c r="F50" s="2"/>
      <c r="G50" s="2"/>
      <c r="H50" s="2"/>
      <c r="I50" s="2"/>
      <c r="J50" s="2"/>
      <c r="K50" s="2"/>
      <c r="L50" s="2"/>
      <c r="M50" s="2"/>
      <c r="N50" s="2"/>
      <c r="O50" s="2"/>
      <c r="P50" s="2"/>
      <c r="Q50" s="2"/>
      <c r="R50" s="2"/>
      <c r="S50" s="2"/>
      <c r="U50"/>
      <c r="V50" s="96">
        <v>0.17361111111111099</v>
      </c>
      <c r="W50" s="96">
        <f t="shared" si="0"/>
        <v>0.84027777777777835</v>
      </c>
      <c r="X50" s="39"/>
      <c r="Y50"/>
      <c r="AA50" s="27" t="s">
        <v>102</v>
      </c>
      <c r="AB50" s="90">
        <v>0.40972222222222199</v>
      </c>
      <c r="AD50" s="15">
        <f t="shared" si="1"/>
        <v>6.9444444444444461E-2</v>
      </c>
      <c r="AE50" s="58"/>
    </row>
    <row r="51" spans="1:31" x14ac:dyDescent="0.45">
      <c r="A51" s="2"/>
      <c r="B51" s="55"/>
      <c r="C51" s="2"/>
      <c r="D51" s="2"/>
      <c r="E51" s="2"/>
      <c r="F51" s="2"/>
      <c r="G51" s="2"/>
      <c r="H51" s="2"/>
      <c r="I51" s="2"/>
      <c r="J51" s="2"/>
      <c r="K51" s="2"/>
      <c r="L51" s="2"/>
      <c r="M51" s="2"/>
      <c r="N51" s="2"/>
      <c r="O51" s="2"/>
      <c r="P51" s="2"/>
      <c r="Q51" s="2"/>
      <c r="R51" s="2"/>
      <c r="S51" s="2"/>
      <c r="U51"/>
      <c r="V51" s="96">
        <v>0.17708333333333301</v>
      </c>
      <c r="W51" s="96">
        <f t="shared" si="0"/>
        <v>0.83680555555555614</v>
      </c>
      <c r="X51" s="39"/>
      <c r="Y51"/>
      <c r="AA51" s="27" t="s">
        <v>106</v>
      </c>
      <c r="AB51" s="90">
        <v>0.41319444444444398</v>
      </c>
      <c r="AD51" s="15">
        <f t="shared" si="1"/>
        <v>7.2916666666666685E-2</v>
      </c>
      <c r="AE51" s="58"/>
    </row>
    <row r="52" spans="1:31" hidden="1" x14ac:dyDescent="0.45">
      <c r="B52" s="55"/>
      <c r="C52" s="2"/>
      <c r="D52" s="2"/>
      <c r="E52" s="2"/>
      <c r="F52" s="2"/>
      <c r="U52"/>
      <c r="V52" s="96">
        <v>0.180555555555556</v>
      </c>
      <c r="W52" s="96">
        <f t="shared" si="0"/>
        <v>0.83333333333333393</v>
      </c>
      <c r="X52" s="39"/>
      <c r="Y52"/>
      <c r="AA52" s="27" t="s">
        <v>80</v>
      </c>
      <c r="AB52" s="90">
        <v>0.41666666666666702</v>
      </c>
      <c r="AD52" s="15">
        <f t="shared" si="1"/>
        <v>7.6388888888888909E-2</v>
      </c>
      <c r="AE52" s="58"/>
    </row>
    <row r="53" spans="1:31" hidden="1" x14ac:dyDescent="0.45">
      <c r="B53" s="2"/>
      <c r="C53" s="2"/>
      <c r="D53" s="2"/>
      <c r="E53" s="2"/>
      <c r="F53" s="2"/>
      <c r="U53"/>
      <c r="V53" s="96">
        <v>0.18402777777777801</v>
      </c>
      <c r="W53" s="96">
        <f t="shared" si="0"/>
        <v>0.82986111111111172</v>
      </c>
      <c r="X53" s="39"/>
      <c r="Y53"/>
      <c r="AA53" s="27" t="s">
        <v>56</v>
      </c>
      <c r="AB53" s="90">
        <v>0.42013888888888901</v>
      </c>
      <c r="AD53" s="15">
        <f t="shared" si="1"/>
        <v>7.9861111111111133E-2</v>
      </c>
      <c r="AE53" s="58"/>
    </row>
    <row r="54" spans="1:31" hidden="1" x14ac:dyDescent="0.45">
      <c r="B54" s="2"/>
      <c r="C54" s="2"/>
      <c r="D54" s="2"/>
      <c r="E54" s="2"/>
      <c r="F54" s="2"/>
      <c r="U54"/>
      <c r="V54" s="96">
        <v>0.1875</v>
      </c>
      <c r="W54" s="96">
        <f t="shared" si="0"/>
        <v>0.82638888888888951</v>
      </c>
      <c r="X54" s="39"/>
      <c r="Y54"/>
      <c r="AA54" s="27" t="s">
        <v>30</v>
      </c>
      <c r="AB54" s="90">
        <v>0.42361111111111099</v>
      </c>
      <c r="AD54" s="15">
        <f t="shared" si="1"/>
        <v>8.3333333333333356E-2</v>
      </c>
      <c r="AE54" s="58"/>
    </row>
    <row r="55" spans="1:31" hidden="1" x14ac:dyDescent="0.45">
      <c r="U55"/>
      <c r="V55" s="96">
        <v>0.19097222222222199</v>
      </c>
      <c r="W55" s="96">
        <f t="shared" si="0"/>
        <v>0.8229166666666673</v>
      </c>
      <c r="X55" s="39"/>
      <c r="Y55"/>
      <c r="AA55" s="27" t="s">
        <v>60</v>
      </c>
      <c r="AB55" s="90">
        <v>0.42708333333333298</v>
      </c>
      <c r="AD55" s="15">
        <f t="shared" si="1"/>
        <v>8.680555555555558E-2</v>
      </c>
      <c r="AE55" s="58"/>
    </row>
    <row r="56" spans="1:31" hidden="1" x14ac:dyDescent="0.45">
      <c r="U56"/>
      <c r="V56" s="96">
        <v>0.194444444444444</v>
      </c>
      <c r="W56" s="96">
        <f t="shared" si="0"/>
        <v>0.81944444444444509</v>
      </c>
      <c r="X56" s="39"/>
      <c r="Y56"/>
      <c r="AA56" s="27" t="s">
        <v>33</v>
      </c>
      <c r="AB56" s="90">
        <v>0.43055555555555602</v>
      </c>
      <c r="AD56" s="15">
        <f t="shared" si="1"/>
        <v>9.0277777777777804E-2</v>
      </c>
      <c r="AE56" s="58"/>
    </row>
    <row r="57" spans="1:31" hidden="1" x14ac:dyDescent="0.45">
      <c r="U57"/>
      <c r="V57" s="96">
        <v>0.19791666666666699</v>
      </c>
      <c r="W57" s="96">
        <f t="shared" si="0"/>
        <v>0.81597222222222288</v>
      </c>
      <c r="X57" s="39"/>
      <c r="Y57"/>
      <c r="AA57" s="27" t="s">
        <v>35</v>
      </c>
      <c r="AB57" s="90">
        <v>0.43402777777777801</v>
      </c>
      <c r="AD57" s="15">
        <f t="shared" si="1"/>
        <v>9.3750000000000028E-2</v>
      </c>
      <c r="AE57" s="58"/>
    </row>
    <row r="58" spans="1:31" hidden="1" x14ac:dyDescent="0.45">
      <c r="U58"/>
      <c r="V58" s="96">
        <v>0.20138888888888901</v>
      </c>
      <c r="W58" s="96">
        <f t="shared" si="0"/>
        <v>0.81250000000000067</v>
      </c>
      <c r="X58" s="39"/>
      <c r="Y58"/>
      <c r="AA58" s="27" t="s">
        <v>36</v>
      </c>
      <c r="AB58" s="90">
        <v>0.4375</v>
      </c>
      <c r="AD58" s="15">
        <f t="shared" si="1"/>
        <v>9.7222222222222252E-2</v>
      </c>
      <c r="AE58" s="58"/>
    </row>
    <row r="59" spans="1:31" hidden="1" x14ac:dyDescent="0.45">
      <c r="U59"/>
      <c r="V59" s="96">
        <v>0.20486111111111099</v>
      </c>
      <c r="W59" s="96">
        <f t="shared" si="0"/>
        <v>0.80902777777777846</v>
      </c>
      <c r="X59" s="39"/>
      <c r="Y59"/>
      <c r="AA59" s="27" t="s">
        <v>37</v>
      </c>
      <c r="AB59" s="90">
        <v>0.44097222222222199</v>
      </c>
      <c r="AD59" s="15">
        <f t="shared" si="1"/>
        <v>0.10069444444444448</v>
      </c>
      <c r="AE59" s="58"/>
    </row>
    <row r="60" spans="1:31" hidden="1" x14ac:dyDescent="0.45">
      <c r="U60"/>
      <c r="V60" s="96">
        <v>0.20833333333333301</v>
      </c>
      <c r="W60" s="96">
        <f t="shared" si="0"/>
        <v>0.80555555555555625</v>
      </c>
      <c r="X60" s="39"/>
      <c r="Y60"/>
      <c r="AA60" s="27" t="s">
        <v>0</v>
      </c>
      <c r="AB60" s="90">
        <v>0.44444444444444398</v>
      </c>
      <c r="AD60" s="15">
        <f t="shared" si="1"/>
        <v>0.1041666666666667</v>
      </c>
      <c r="AE60" s="58"/>
    </row>
    <row r="61" spans="1:31" hidden="1" x14ac:dyDescent="0.45">
      <c r="U61"/>
      <c r="V61" s="96">
        <v>0.211805555555556</v>
      </c>
      <c r="W61" s="96">
        <f t="shared" si="0"/>
        <v>0.80208333333333404</v>
      </c>
      <c r="X61" s="39"/>
      <c r="Y61"/>
      <c r="AA61" s="27" t="s">
        <v>38</v>
      </c>
      <c r="AB61" s="90">
        <v>0.44791666666666702</v>
      </c>
      <c r="AD61" s="15">
        <f t="shared" si="1"/>
        <v>0.10763888888888892</v>
      </c>
      <c r="AE61" s="58"/>
    </row>
    <row r="62" spans="1:31" hidden="1" x14ac:dyDescent="0.45">
      <c r="U62"/>
      <c r="V62" s="96">
        <v>0.21527777777777801</v>
      </c>
      <c r="W62" s="96">
        <f t="shared" si="0"/>
        <v>0.79861111111111183</v>
      </c>
      <c r="X62" s="39"/>
      <c r="Y62"/>
      <c r="AA62" s="27" t="s">
        <v>39</v>
      </c>
      <c r="AB62" s="90">
        <v>0.45138888888888901</v>
      </c>
      <c r="AD62" s="15">
        <f t="shared" si="1"/>
        <v>0.11111111111111115</v>
      </c>
      <c r="AE62" s="58"/>
    </row>
    <row r="63" spans="1:31" hidden="1" x14ac:dyDescent="0.45">
      <c r="U63"/>
      <c r="V63" s="96">
        <v>0.21875</v>
      </c>
      <c r="W63" s="96">
        <f t="shared" si="0"/>
        <v>0.79513888888888962</v>
      </c>
      <c r="X63" s="39"/>
      <c r="Y63"/>
      <c r="AA63" s="27" t="s">
        <v>73</v>
      </c>
      <c r="AB63" s="90">
        <v>0.45486111111111099</v>
      </c>
      <c r="AD63" s="15">
        <f t="shared" si="1"/>
        <v>0.11458333333333337</v>
      </c>
      <c r="AE63" s="58"/>
    </row>
    <row r="64" spans="1:31" hidden="1" x14ac:dyDescent="0.45">
      <c r="U64"/>
      <c r="V64" s="96">
        <v>0.22222222222222199</v>
      </c>
      <c r="W64" s="96">
        <f t="shared" si="0"/>
        <v>0.79166666666666741</v>
      </c>
      <c r="X64" s="39"/>
      <c r="Y64"/>
      <c r="AA64" s="27" t="s">
        <v>41</v>
      </c>
      <c r="AB64" s="90">
        <v>0.45833333333333298</v>
      </c>
      <c r="AD64" s="15">
        <f t="shared" si="1"/>
        <v>0.11805555555555559</v>
      </c>
      <c r="AE64" s="58"/>
    </row>
    <row r="65" spans="21:31" hidden="1" x14ac:dyDescent="0.45">
      <c r="U65"/>
      <c r="V65" s="96">
        <v>0.225694444444444</v>
      </c>
      <c r="W65" s="96">
        <f t="shared" si="0"/>
        <v>0.7881944444444452</v>
      </c>
      <c r="X65" s="39"/>
      <c r="Y65"/>
      <c r="AA65" s="27" t="s">
        <v>113</v>
      </c>
      <c r="AB65" s="90">
        <v>0.46180555555555602</v>
      </c>
      <c r="AD65" s="15">
        <f t="shared" si="1"/>
        <v>0.12152777777777782</v>
      </c>
      <c r="AE65" s="58"/>
    </row>
    <row r="66" spans="21:31" hidden="1" x14ac:dyDescent="0.45">
      <c r="U66"/>
      <c r="V66" s="96">
        <v>0.22916666666666699</v>
      </c>
      <c r="W66" s="96">
        <f t="shared" si="0"/>
        <v>0.78472222222222299</v>
      </c>
      <c r="X66" s="39"/>
      <c r="Y66"/>
      <c r="AA66" s="27" t="s">
        <v>42</v>
      </c>
      <c r="AB66" s="90">
        <v>0.46527777777777801</v>
      </c>
      <c r="AD66" s="15">
        <f t="shared" si="1"/>
        <v>0.12500000000000003</v>
      </c>
      <c r="AE66" s="58"/>
    </row>
    <row r="67" spans="21:31" hidden="1" x14ac:dyDescent="0.45">
      <c r="U67"/>
      <c r="V67" s="96">
        <v>0.23263888888888901</v>
      </c>
      <c r="W67" s="96">
        <f t="shared" si="0"/>
        <v>0.78125000000000078</v>
      </c>
      <c r="X67" s="39"/>
      <c r="Y67"/>
      <c r="AA67" s="27" t="s">
        <v>43</v>
      </c>
      <c r="AB67" s="90">
        <v>0.46875</v>
      </c>
      <c r="AD67" s="15">
        <f t="shared" si="1"/>
        <v>0.12847222222222224</v>
      </c>
      <c r="AE67" s="58"/>
    </row>
    <row r="68" spans="21:31" hidden="1" x14ac:dyDescent="0.45">
      <c r="U68"/>
      <c r="V68" s="96">
        <v>0.23611111111111099</v>
      </c>
      <c r="W68" s="96">
        <f t="shared" ref="W68:W131" si="2">IF(W67&lt;TIME(0,5,0),1,W67-TIME(0,5,0))</f>
        <v>0.77777777777777857</v>
      </c>
      <c r="X68" s="39"/>
      <c r="Y68"/>
      <c r="AA68" s="27" t="s">
        <v>64</v>
      </c>
      <c r="AB68" s="90">
        <v>0.47222222222222199</v>
      </c>
      <c r="AD68" s="15">
        <f t="shared" si="1"/>
        <v>0.13194444444444445</v>
      </c>
      <c r="AE68" s="58"/>
    </row>
    <row r="69" spans="21:31" hidden="1" x14ac:dyDescent="0.45">
      <c r="U69"/>
      <c r="V69" s="96">
        <v>0.23958333333333301</v>
      </c>
      <c r="W69" s="96">
        <f t="shared" si="2"/>
        <v>0.77430555555555636</v>
      </c>
      <c r="X69" s="39"/>
      <c r="Y69"/>
      <c r="AA69" s="27" t="s">
        <v>81</v>
      </c>
      <c r="AB69" s="90">
        <v>0.47569444444444398</v>
      </c>
      <c r="AD69" s="15">
        <f t="shared" si="1"/>
        <v>0.13541666666666666</v>
      </c>
      <c r="AE69" s="58"/>
    </row>
    <row r="70" spans="21:31" hidden="1" x14ac:dyDescent="0.45">
      <c r="U70"/>
      <c r="V70" s="96">
        <v>0.243055555555556</v>
      </c>
      <c r="W70" s="96">
        <f t="shared" si="2"/>
        <v>0.77083333333333415</v>
      </c>
      <c r="X70" s="39"/>
      <c r="Y70"/>
      <c r="AA70" s="27" t="s">
        <v>85</v>
      </c>
      <c r="AB70" s="90">
        <v>0.47916666666666702</v>
      </c>
      <c r="AD70" s="15">
        <f t="shared" ref="AD70:AD133" si="3">IF(AND(HOUR(AD69)=23,MINUTE(AD69)=55),0,AD69+TIME(0,5,0))</f>
        <v>0.13888888888888887</v>
      </c>
      <c r="AE70" s="58"/>
    </row>
    <row r="71" spans="21:31" hidden="1" x14ac:dyDescent="0.45">
      <c r="U71"/>
      <c r="V71" s="96">
        <v>0.24652777777777801</v>
      </c>
      <c r="W71" s="96">
        <f t="shared" si="2"/>
        <v>0.76736111111111194</v>
      </c>
      <c r="X71" s="39"/>
      <c r="Y71"/>
      <c r="AA71" s="27" t="s">
        <v>109</v>
      </c>
      <c r="AB71" s="90">
        <v>0.48263888888888901</v>
      </c>
      <c r="AD71" s="15">
        <f t="shared" si="3"/>
        <v>0.14236111111111108</v>
      </c>
      <c r="AE71" s="58"/>
    </row>
    <row r="72" spans="21:31" hidden="1" x14ac:dyDescent="0.45">
      <c r="U72"/>
      <c r="V72" s="96">
        <v>0.25</v>
      </c>
      <c r="W72" s="96">
        <f t="shared" si="2"/>
        <v>0.76388888888888973</v>
      </c>
      <c r="X72" s="39"/>
      <c r="Y72"/>
      <c r="AA72" s="27" t="s">
        <v>44</v>
      </c>
      <c r="AB72" s="90">
        <v>0.48611111111111099</v>
      </c>
      <c r="AD72" s="15">
        <f t="shared" si="3"/>
        <v>0.14583333333333329</v>
      </c>
      <c r="AE72" s="58"/>
    </row>
    <row r="73" spans="21:31" hidden="1" x14ac:dyDescent="0.45">
      <c r="U73"/>
      <c r="V73" s="96">
        <v>0.25347222222222199</v>
      </c>
      <c r="W73" s="96">
        <f t="shared" si="2"/>
        <v>0.76041666666666752</v>
      </c>
      <c r="X73" s="39"/>
      <c r="Y73"/>
      <c r="AA73" s="27" t="s">
        <v>129</v>
      </c>
      <c r="AB73" s="90">
        <v>0.48958333333333298</v>
      </c>
      <c r="AD73" s="15">
        <f t="shared" si="3"/>
        <v>0.1493055555555555</v>
      </c>
      <c r="AE73" s="58"/>
    </row>
    <row r="74" spans="21:31" hidden="1" x14ac:dyDescent="0.45">
      <c r="U74"/>
      <c r="V74" s="96">
        <v>0.25694444444444398</v>
      </c>
      <c r="W74" s="96">
        <f t="shared" si="2"/>
        <v>0.75694444444444531</v>
      </c>
      <c r="X74" s="39"/>
      <c r="Y74"/>
      <c r="AA74" s="27" t="s">
        <v>78</v>
      </c>
      <c r="AB74" s="90">
        <v>0.49305555555555602</v>
      </c>
      <c r="AD74" s="15">
        <f t="shared" si="3"/>
        <v>0.15277777777777771</v>
      </c>
      <c r="AE74" s="58"/>
    </row>
    <row r="75" spans="21:31" hidden="1" x14ac:dyDescent="0.45">
      <c r="U75"/>
      <c r="V75" s="96">
        <v>0.26041666666666702</v>
      </c>
      <c r="W75" s="96">
        <f t="shared" si="2"/>
        <v>0.7534722222222231</v>
      </c>
      <c r="X75" s="39"/>
      <c r="Y75"/>
      <c r="AA75" s="27" t="s">
        <v>76</v>
      </c>
      <c r="AB75" s="90">
        <v>0.49652777777777801</v>
      </c>
      <c r="AD75" s="15">
        <f t="shared" si="3"/>
        <v>0.15624999999999992</v>
      </c>
      <c r="AE75" s="58"/>
    </row>
    <row r="76" spans="21:31" hidden="1" x14ac:dyDescent="0.45">
      <c r="U76"/>
      <c r="V76" s="96">
        <v>0.26388888888888901</v>
      </c>
      <c r="W76" s="96">
        <f t="shared" si="2"/>
        <v>0.75000000000000089</v>
      </c>
      <c r="X76" s="39"/>
      <c r="Y76"/>
      <c r="AA76" s="27" t="s">
        <v>95</v>
      </c>
      <c r="AB76" s="90">
        <v>0.5</v>
      </c>
      <c r="AD76" s="15">
        <f t="shared" si="3"/>
        <v>0.15972222222222213</v>
      </c>
      <c r="AE76" s="58"/>
    </row>
    <row r="77" spans="21:31" hidden="1" x14ac:dyDescent="0.45">
      <c r="U77"/>
      <c r="V77" s="96">
        <v>0.26736111111111099</v>
      </c>
      <c r="W77" s="96">
        <f t="shared" si="2"/>
        <v>0.74652777777777868</v>
      </c>
      <c r="X77" s="39"/>
      <c r="Y77"/>
      <c r="AA77" s="27" t="s">
        <v>108</v>
      </c>
      <c r="AD77" s="15">
        <f t="shared" si="3"/>
        <v>0.16319444444444434</v>
      </c>
      <c r="AE77" s="58"/>
    </row>
    <row r="78" spans="21:31" hidden="1" x14ac:dyDescent="0.45">
      <c r="U78"/>
      <c r="V78" s="96">
        <v>0.27083333333333298</v>
      </c>
      <c r="W78" s="96">
        <f t="shared" si="2"/>
        <v>0.74305555555555647</v>
      </c>
      <c r="X78" s="39"/>
      <c r="Y78"/>
      <c r="AA78" s="27" t="s">
        <v>84</v>
      </c>
      <c r="AD78" s="15">
        <f t="shared" si="3"/>
        <v>0.16666666666666655</v>
      </c>
      <c r="AE78" s="58"/>
    </row>
    <row r="79" spans="21:31" hidden="1" x14ac:dyDescent="0.45">
      <c r="U79"/>
      <c r="V79" s="96">
        <v>0.27430555555555602</v>
      </c>
      <c r="W79" s="96">
        <f t="shared" si="2"/>
        <v>0.73958333333333426</v>
      </c>
      <c r="X79" s="39"/>
      <c r="Y79"/>
      <c r="AA79" s="27" t="s">
        <v>52</v>
      </c>
      <c r="AD79" s="15">
        <f t="shared" si="3"/>
        <v>0.17013888888888876</v>
      </c>
      <c r="AE79" s="58"/>
    </row>
    <row r="80" spans="21:31" hidden="1" x14ac:dyDescent="0.45">
      <c r="U80"/>
      <c r="V80" s="96">
        <v>0.27777777777777801</v>
      </c>
      <c r="W80" s="96">
        <f t="shared" si="2"/>
        <v>0.73611111111111205</v>
      </c>
      <c r="X80" s="39"/>
      <c r="Y80"/>
      <c r="AA80" s="27" t="s">
        <v>59</v>
      </c>
      <c r="AD80" s="15">
        <f t="shared" si="3"/>
        <v>0.17361111111111097</v>
      </c>
      <c r="AE80" s="58"/>
    </row>
    <row r="81" spans="21:31" hidden="1" x14ac:dyDescent="0.45">
      <c r="U81"/>
      <c r="V81" s="96">
        <v>0.28125</v>
      </c>
      <c r="W81" s="96">
        <f t="shared" si="2"/>
        <v>0.73263888888888984</v>
      </c>
      <c r="X81" s="39"/>
      <c r="Y81"/>
      <c r="AA81" s="27" t="s">
        <v>39</v>
      </c>
      <c r="AD81" s="15">
        <f t="shared" si="3"/>
        <v>0.17708333333333318</v>
      </c>
      <c r="AE81" s="58"/>
    </row>
    <row r="82" spans="21:31" hidden="1" x14ac:dyDescent="0.45">
      <c r="U82"/>
      <c r="V82" s="96">
        <v>0.28472222222222199</v>
      </c>
      <c r="W82" s="96">
        <f t="shared" si="2"/>
        <v>0.72916666666666763</v>
      </c>
      <c r="X82" s="39"/>
      <c r="Y82"/>
      <c r="AA82" s="27" t="s">
        <v>40</v>
      </c>
      <c r="AD82" s="15">
        <f t="shared" si="3"/>
        <v>0.18055555555555539</v>
      </c>
      <c r="AE82" s="58"/>
    </row>
    <row r="83" spans="21:31" hidden="1" x14ac:dyDescent="0.45">
      <c r="U83"/>
      <c r="V83" s="96">
        <v>0.28819444444444398</v>
      </c>
      <c r="W83" s="96">
        <f t="shared" si="2"/>
        <v>0.72569444444444542</v>
      </c>
      <c r="X83" s="39"/>
      <c r="Y83"/>
      <c r="AA83" s="27" t="s">
        <v>96</v>
      </c>
      <c r="AD83" s="15">
        <f t="shared" si="3"/>
        <v>0.1840277777777776</v>
      </c>
      <c r="AE83" s="58"/>
    </row>
    <row r="84" spans="21:31" hidden="1" x14ac:dyDescent="0.45">
      <c r="U84"/>
      <c r="V84" s="96">
        <v>0.29166666666666702</v>
      </c>
      <c r="W84" s="96">
        <f t="shared" si="2"/>
        <v>0.72222222222222321</v>
      </c>
      <c r="X84" s="39"/>
      <c r="Y84"/>
      <c r="AA84" s="27" t="s">
        <v>74</v>
      </c>
      <c r="AD84" s="15">
        <f t="shared" si="3"/>
        <v>0.18749999999999981</v>
      </c>
      <c r="AE84" s="58"/>
    </row>
    <row r="85" spans="21:31" hidden="1" x14ac:dyDescent="0.45">
      <c r="U85"/>
      <c r="V85" s="96">
        <v>0.29513888888888901</v>
      </c>
      <c r="W85" s="96">
        <f t="shared" si="2"/>
        <v>0.718750000000001</v>
      </c>
      <c r="X85" s="39"/>
      <c r="Y85"/>
      <c r="AA85" s="27" t="s">
        <v>82</v>
      </c>
      <c r="AD85" s="15">
        <f t="shared" si="3"/>
        <v>0.19097222222222202</v>
      </c>
      <c r="AE85" s="58"/>
    </row>
    <row r="86" spans="21:31" hidden="1" x14ac:dyDescent="0.45">
      <c r="U86"/>
      <c r="V86" s="96">
        <v>0.29861111111111099</v>
      </c>
      <c r="W86" s="96">
        <f t="shared" si="2"/>
        <v>0.71527777777777879</v>
      </c>
      <c r="X86" s="39"/>
      <c r="Y86"/>
      <c r="AA86" s="27" t="s">
        <v>99</v>
      </c>
      <c r="AD86" s="15">
        <f t="shared" si="3"/>
        <v>0.19444444444444423</v>
      </c>
      <c r="AE86" s="58"/>
    </row>
    <row r="87" spans="21:31" hidden="1" x14ac:dyDescent="0.45">
      <c r="U87"/>
      <c r="V87" s="96">
        <v>0.30208333333333298</v>
      </c>
      <c r="W87" s="96">
        <f t="shared" si="2"/>
        <v>0.71180555555555658</v>
      </c>
      <c r="X87" s="39"/>
      <c r="Y87"/>
      <c r="AA87" s="27" t="s">
        <v>111</v>
      </c>
      <c r="AD87" s="15">
        <f t="shared" si="3"/>
        <v>0.19791666666666644</v>
      </c>
      <c r="AE87" s="58"/>
    </row>
    <row r="88" spans="21:31" hidden="1" x14ac:dyDescent="0.45">
      <c r="U88"/>
      <c r="V88" s="96">
        <v>0.30555555555555602</v>
      </c>
      <c r="W88" s="96">
        <f t="shared" si="2"/>
        <v>0.70833333333333437</v>
      </c>
      <c r="X88" s="39"/>
      <c r="Y88"/>
      <c r="AA88" s="27" t="s">
        <v>62</v>
      </c>
      <c r="AD88" s="15">
        <f t="shared" si="3"/>
        <v>0.20138888888888865</v>
      </c>
      <c r="AE88" s="58"/>
    </row>
    <row r="89" spans="21:31" hidden="1" x14ac:dyDescent="0.45">
      <c r="U89"/>
      <c r="V89" s="96">
        <v>0.30902777777777801</v>
      </c>
      <c r="W89" s="96">
        <f t="shared" si="2"/>
        <v>0.70486111111111216</v>
      </c>
      <c r="X89" s="39"/>
      <c r="Y89"/>
      <c r="AA89" s="27" t="s">
        <v>91</v>
      </c>
      <c r="AD89" s="15">
        <f t="shared" si="3"/>
        <v>0.20486111111111086</v>
      </c>
      <c r="AE89" s="58"/>
    </row>
    <row r="90" spans="21:31" hidden="1" x14ac:dyDescent="0.45">
      <c r="U90"/>
      <c r="V90" s="96">
        <v>0.3125</v>
      </c>
      <c r="W90" s="96">
        <f t="shared" si="2"/>
        <v>0.70138888888888995</v>
      </c>
      <c r="X90" s="39"/>
      <c r="Y90"/>
      <c r="AA90" s="27" t="s">
        <v>45</v>
      </c>
      <c r="AD90" s="15">
        <f t="shared" si="3"/>
        <v>0.20833333333333307</v>
      </c>
      <c r="AE90" s="58"/>
    </row>
    <row r="91" spans="21:31" hidden="1" x14ac:dyDescent="0.45">
      <c r="U91"/>
      <c r="V91" s="96">
        <v>0.31597222222222199</v>
      </c>
      <c r="W91" s="96">
        <f t="shared" si="2"/>
        <v>0.69791666666666774</v>
      </c>
      <c r="X91" s="39"/>
      <c r="Y91"/>
      <c r="AA91" s="27" t="s">
        <v>129</v>
      </c>
      <c r="AD91" s="15">
        <f t="shared" si="3"/>
        <v>0.21180555555555527</v>
      </c>
      <c r="AE91" s="58"/>
    </row>
    <row r="92" spans="21:31" hidden="1" x14ac:dyDescent="0.45">
      <c r="U92"/>
      <c r="V92" s="96">
        <v>0.31944444444444398</v>
      </c>
      <c r="W92" s="96">
        <f t="shared" si="2"/>
        <v>0.69444444444444553</v>
      </c>
      <c r="X92" s="39"/>
      <c r="Y92"/>
      <c r="AA92" s="27" t="s">
        <v>104</v>
      </c>
      <c r="AD92" s="15">
        <f t="shared" si="3"/>
        <v>0.21527777777777748</v>
      </c>
      <c r="AE92" s="58"/>
    </row>
    <row r="93" spans="21:31" hidden="1" x14ac:dyDescent="0.45">
      <c r="U93"/>
      <c r="V93" s="96">
        <v>0.32291666666666702</v>
      </c>
      <c r="W93" s="96">
        <f t="shared" si="2"/>
        <v>0.69097222222222332</v>
      </c>
      <c r="X93" s="39"/>
      <c r="Y93"/>
      <c r="AA93" s="91" t="s">
        <v>90</v>
      </c>
      <c r="AD93" s="15">
        <f t="shared" si="3"/>
        <v>0.21874999999999969</v>
      </c>
      <c r="AE93" s="58"/>
    </row>
    <row r="94" spans="21:31" hidden="1" x14ac:dyDescent="0.45">
      <c r="U94"/>
      <c r="V94" s="96">
        <v>0.32638888888888901</v>
      </c>
      <c r="W94" s="96">
        <f t="shared" si="2"/>
        <v>0.68750000000000111</v>
      </c>
      <c r="X94" s="39"/>
      <c r="Y94"/>
      <c r="AA94" s="91" t="s">
        <v>107</v>
      </c>
      <c r="AD94" s="15">
        <f t="shared" si="3"/>
        <v>0.2222222222222219</v>
      </c>
      <c r="AE94" s="58"/>
    </row>
    <row r="95" spans="21:31" hidden="1" x14ac:dyDescent="0.45">
      <c r="U95"/>
      <c r="V95" s="96">
        <v>0.32986111111111099</v>
      </c>
      <c r="W95" s="96">
        <f t="shared" si="2"/>
        <v>0.6840277777777789</v>
      </c>
      <c r="X95" s="39"/>
      <c r="Y95"/>
      <c r="AA95" s="91" t="s">
        <v>66</v>
      </c>
      <c r="AD95" s="15">
        <f t="shared" si="3"/>
        <v>0.22569444444444411</v>
      </c>
      <c r="AE95" s="58"/>
    </row>
    <row r="96" spans="21:31" hidden="1" x14ac:dyDescent="0.45">
      <c r="U96"/>
      <c r="V96" s="96">
        <v>0.33333333333333298</v>
      </c>
      <c r="W96" s="96">
        <f t="shared" si="2"/>
        <v>0.68055555555555669</v>
      </c>
      <c r="X96" s="39"/>
      <c r="Y96"/>
      <c r="AA96" s="91" t="s">
        <v>79</v>
      </c>
      <c r="AD96" s="15">
        <f t="shared" si="3"/>
        <v>0.22916666666666632</v>
      </c>
      <c r="AE96" s="58"/>
    </row>
    <row r="97" spans="21:31" hidden="1" x14ac:dyDescent="0.45">
      <c r="U97"/>
      <c r="V97" s="96">
        <v>0.33680555555555602</v>
      </c>
      <c r="W97" s="96">
        <f t="shared" si="2"/>
        <v>0.67708333333333448</v>
      </c>
      <c r="X97" s="39"/>
      <c r="Y97"/>
      <c r="AA97" s="91" t="s">
        <v>103</v>
      </c>
      <c r="AD97" s="15">
        <f t="shared" si="3"/>
        <v>0.23263888888888853</v>
      </c>
      <c r="AE97" s="58"/>
    </row>
    <row r="98" spans="21:31" hidden="1" x14ac:dyDescent="0.45">
      <c r="U98"/>
      <c r="V98" s="96">
        <v>0.34027777777777801</v>
      </c>
      <c r="W98" s="96">
        <f t="shared" si="2"/>
        <v>0.67361111111111227</v>
      </c>
      <c r="X98" s="39"/>
      <c r="Y98"/>
      <c r="AA98" s="91" t="s">
        <v>108</v>
      </c>
      <c r="AD98" s="15">
        <f t="shared" si="3"/>
        <v>0.23611111111111074</v>
      </c>
      <c r="AE98" s="58"/>
    </row>
    <row r="99" spans="21:31" hidden="1" x14ac:dyDescent="0.45">
      <c r="U99"/>
      <c r="V99" s="96">
        <v>0.34375</v>
      </c>
      <c r="W99" s="96">
        <f t="shared" si="2"/>
        <v>0.67013888888889006</v>
      </c>
      <c r="X99" s="39"/>
      <c r="Y99"/>
      <c r="AA99" s="91" t="s">
        <v>122</v>
      </c>
      <c r="AD99" s="15">
        <f t="shared" si="3"/>
        <v>0.23958333333333295</v>
      </c>
      <c r="AE99" s="58"/>
    </row>
    <row r="100" spans="21:31" hidden="1" x14ac:dyDescent="0.45">
      <c r="U100"/>
      <c r="V100" s="96">
        <v>0.34722222222222199</v>
      </c>
      <c r="W100" s="96">
        <f t="shared" si="2"/>
        <v>0.66666666666666785</v>
      </c>
      <c r="X100" s="39"/>
      <c r="Y100"/>
      <c r="AA100" s="91" t="s">
        <v>65</v>
      </c>
      <c r="AD100" s="15">
        <f t="shared" si="3"/>
        <v>0.24305555555555516</v>
      </c>
      <c r="AE100" s="58"/>
    </row>
    <row r="101" spans="21:31" hidden="1" x14ac:dyDescent="0.45">
      <c r="U101"/>
      <c r="V101" s="96">
        <v>0.35069444444444398</v>
      </c>
      <c r="W101" s="96">
        <f t="shared" si="2"/>
        <v>0.66319444444444564</v>
      </c>
      <c r="X101" s="39"/>
      <c r="Y101"/>
      <c r="AA101" s="91" t="s">
        <v>51</v>
      </c>
      <c r="AD101" s="15">
        <f t="shared" si="3"/>
        <v>0.24652777777777737</v>
      </c>
      <c r="AE101" s="58"/>
    </row>
    <row r="102" spans="21:31" hidden="1" x14ac:dyDescent="0.45">
      <c r="U102"/>
      <c r="V102" s="96">
        <v>0.35416666666666702</v>
      </c>
      <c r="W102" s="96">
        <f t="shared" si="2"/>
        <v>0.65972222222222343</v>
      </c>
      <c r="X102" s="39"/>
      <c r="Y102"/>
      <c r="AA102" s="91" t="s">
        <v>53</v>
      </c>
      <c r="AD102" s="15">
        <f t="shared" si="3"/>
        <v>0.24999999999999958</v>
      </c>
      <c r="AE102" s="58"/>
    </row>
    <row r="103" spans="21:31" hidden="1" x14ac:dyDescent="0.45">
      <c r="U103"/>
      <c r="V103" s="96">
        <v>0.35763888888888901</v>
      </c>
      <c r="W103" s="96">
        <f t="shared" si="2"/>
        <v>0.65625000000000122</v>
      </c>
      <c r="X103" s="39"/>
      <c r="Y103"/>
      <c r="AA103" s="91" t="s">
        <v>133</v>
      </c>
      <c r="AD103" s="15">
        <f t="shared" si="3"/>
        <v>0.25347222222222182</v>
      </c>
      <c r="AE103" s="58"/>
    </row>
    <row r="104" spans="21:31" hidden="1" x14ac:dyDescent="0.45">
      <c r="U104"/>
      <c r="V104" s="96">
        <v>0.36111111111111099</v>
      </c>
      <c r="W104" s="96">
        <f t="shared" si="2"/>
        <v>0.65277777777777901</v>
      </c>
      <c r="X104" s="39"/>
      <c r="Y104"/>
      <c r="AA104" s="91" t="s">
        <v>54</v>
      </c>
      <c r="AD104" s="15">
        <f t="shared" si="3"/>
        <v>0.25694444444444403</v>
      </c>
      <c r="AE104" s="58"/>
    </row>
    <row r="105" spans="21:31" hidden="1" x14ac:dyDescent="0.45">
      <c r="U105"/>
      <c r="V105" s="96">
        <v>0.36458333333333298</v>
      </c>
      <c r="W105" s="96">
        <f t="shared" si="2"/>
        <v>0.6493055555555568</v>
      </c>
      <c r="X105" s="39"/>
      <c r="Y105"/>
      <c r="AA105" s="91" t="s">
        <v>56</v>
      </c>
      <c r="AD105" s="15">
        <f t="shared" si="3"/>
        <v>0.26041666666666624</v>
      </c>
      <c r="AE105" s="58"/>
    </row>
    <row r="106" spans="21:31" hidden="1" x14ac:dyDescent="0.45">
      <c r="U106"/>
      <c r="V106" s="96">
        <v>0.36805555555555602</v>
      </c>
      <c r="W106" s="96">
        <f t="shared" si="2"/>
        <v>0.64583333333333459</v>
      </c>
      <c r="X106" s="39"/>
      <c r="Y106"/>
      <c r="AA106" s="91" t="s">
        <v>58</v>
      </c>
      <c r="AD106" s="15">
        <f t="shared" si="3"/>
        <v>0.26388888888888845</v>
      </c>
      <c r="AE106" s="58"/>
    </row>
    <row r="107" spans="21:31" hidden="1" x14ac:dyDescent="0.45">
      <c r="U107"/>
      <c r="V107" s="96">
        <v>0.37152777777777801</v>
      </c>
      <c r="W107" s="96">
        <f t="shared" si="2"/>
        <v>0.64236111111111238</v>
      </c>
      <c r="X107" s="39"/>
      <c r="Y107"/>
      <c r="AA107" s="91" t="s">
        <v>31</v>
      </c>
      <c r="AD107" s="15">
        <f t="shared" si="3"/>
        <v>0.26736111111111066</v>
      </c>
      <c r="AE107" s="58"/>
    </row>
    <row r="108" spans="21:31" hidden="1" x14ac:dyDescent="0.45">
      <c r="U108"/>
      <c r="V108" s="96">
        <v>0.375</v>
      </c>
      <c r="W108" s="96">
        <f t="shared" si="2"/>
        <v>0.63888888888889017</v>
      </c>
      <c r="X108" s="39"/>
      <c r="Y108"/>
      <c r="AA108" s="91" t="s">
        <v>32</v>
      </c>
      <c r="AD108" s="15">
        <f t="shared" si="3"/>
        <v>0.27083333333333287</v>
      </c>
      <c r="AE108" s="58"/>
    </row>
    <row r="109" spans="21:31" hidden="1" x14ac:dyDescent="0.45">
      <c r="U109"/>
      <c r="V109" s="96">
        <v>0.37847222222222199</v>
      </c>
      <c r="W109" s="96">
        <f t="shared" si="2"/>
        <v>0.63541666666666796</v>
      </c>
      <c r="X109" s="39"/>
      <c r="Y109"/>
      <c r="AA109" s="91" t="s">
        <v>34</v>
      </c>
      <c r="AD109" s="15">
        <f t="shared" si="3"/>
        <v>0.27430555555555508</v>
      </c>
      <c r="AE109" s="58"/>
    </row>
    <row r="110" spans="21:31" hidden="1" x14ac:dyDescent="0.45">
      <c r="U110"/>
      <c r="V110" s="96">
        <v>0.38194444444444398</v>
      </c>
      <c r="W110" s="96">
        <f t="shared" si="2"/>
        <v>0.63194444444444575</v>
      </c>
      <c r="X110" s="39"/>
      <c r="Y110"/>
      <c r="AA110" s="91" t="s">
        <v>134</v>
      </c>
      <c r="AD110" s="15">
        <f t="shared" si="3"/>
        <v>0.27777777777777729</v>
      </c>
      <c r="AE110" s="58"/>
    </row>
    <row r="111" spans="21:31" hidden="1" x14ac:dyDescent="0.45">
      <c r="U111"/>
      <c r="V111" s="96">
        <v>0.38541666666666702</v>
      </c>
      <c r="W111" s="96">
        <f t="shared" si="2"/>
        <v>0.62847222222222354</v>
      </c>
      <c r="X111" s="39"/>
      <c r="Y111"/>
      <c r="AA111" s="91" t="s">
        <v>63</v>
      </c>
      <c r="AD111" s="15">
        <f t="shared" si="3"/>
        <v>0.2812499999999995</v>
      </c>
      <c r="AE111" s="58"/>
    </row>
    <row r="112" spans="21:31" hidden="1" x14ac:dyDescent="0.45">
      <c r="U112"/>
      <c r="V112" s="96">
        <v>0.38888888888888901</v>
      </c>
      <c r="W112" s="96">
        <f t="shared" si="2"/>
        <v>0.62500000000000133</v>
      </c>
      <c r="X112" s="39"/>
      <c r="Y112"/>
      <c r="AA112" s="91" t="s">
        <v>135</v>
      </c>
      <c r="AD112" s="15">
        <f t="shared" si="3"/>
        <v>0.28472222222222171</v>
      </c>
      <c r="AE112" s="58"/>
    </row>
    <row r="113" spans="21:31" hidden="1" x14ac:dyDescent="0.45">
      <c r="U113"/>
      <c r="V113" s="96">
        <v>0.39236111111111099</v>
      </c>
      <c r="W113" s="96">
        <f t="shared" si="2"/>
        <v>0.62152777777777912</v>
      </c>
      <c r="X113" s="39"/>
      <c r="Y113"/>
      <c r="AA113" s="91" t="s">
        <v>123</v>
      </c>
      <c r="AD113" s="15">
        <f t="shared" si="3"/>
        <v>0.28819444444444392</v>
      </c>
      <c r="AE113" s="58"/>
    </row>
    <row r="114" spans="21:31" hidden="1" x14ac:dyDescent="0.45">
      <c r="U114"/>
      <c r="V114" s="96">
        <v>0.39583333333333298</v>
      </c>
      <c r="W114" s="96">
        <f t="shared" si="2"/>
        <v>0.61805555555555691</v>
      </c>
      <c r="X114" s="39"/>
      <c r="Y114"/>
      <c r="AA114" s="91" t="s">
        <v>69</v>
      </c>
      <c r="AD114" s="15">
        <f t="shared" si="3"/>
        <v>0.29166666666666613</v>
      </c>
      <c r="AE114" s="58"/>
    </row>
    <row r="115" spans="21:31" hidden="1" x14ac:dyDescent="0.45">
      <c r="U115"/>
      <c r="V115" s="96">
        <v>0.39930555555555602</v>
      </c>
      <c r="W115" s="96">
        <f t="shared" si="2"/>
        <v>0.6145833333333347</v>
      </c>
      <c r="X115" s="39"/>
      <c r="Y115"/>
      <c r="AA115" s="91" t="s">
        <v>71</v>
      </c>
      <c r="AD115" s="15">
        <f t="shared" si="3"/>
        <v>0.29513888888888834</v>
      </c>
      <c r="AE115" s="58"/>
    </row>
    <row r="116" spans="21:31" hidden="1" x14ac:dyDescent="0.45">
      <c r="U116"/>
      <c r="V116" s="96">
        <v>0.40277777777777801</v>
      </c>
      <c r="W116" s="96">
        <f t="shared" si="2"/>
        <v>0.61111111111111249</v>
      </c>
      <c r="X116" s="39"/>
      <c r="Y116"/>
      <c r="AA116" s="91" t="s">
        <v>72</v>
      </c>
      <c r="AD116" s="15">
        <f t="shared" si="3"/>
        <v>0.29861111111111055</v>
      </c>
      <c r="AE116" s="58"/>
    </row>
    <row r="117" spans="21:31" hidden="1" x14ac:dyDescent="0.45">
      <c r="U117"/>
      <c r="V117" s="96">
        <v>0.40625</v>
      </c>
      <c r="W117" s="96">
        <f t="shared" si="2"/>
        <v>0.60763888888889028</v>
      </c>
      <c r="X117" s="39"/>
      <c r="Y117"/>
      <c r="AA117" s="91" t="s">
        <v>136</v>
      </c>
      <c r="AD117" s="15">
        <f t="shared" si="3"/>
        <v>0.30208333333333276</v>
      </c>
      <c r="AE117" s="58"/>
    </row>
    <row r="118" spans="21:31" hidden="1" x14ac:dyDescent="0.45">
      <c r="U118"/>
      <c r="V118" s="96">
        <v>0.40972222222222199</v>
      </c>
      <c r="W118" s="96">
        <f t="shared" si="2"/>
        <v>0.60416666666666807</v>
      </c>
      <c r="X118" s="39"/>
      <c r="Y118"/>
      <c r="AA118" s="91" t="s">
        <v>77</v>
      </c>
      <c r="AD118" s="15">
        <f t="shared" si="3"/>
        <v>0.30555555555555497</v>
      </c>
      <c r="AE118" s="58"/>
    </row>
    <row r="119" spans="21:31" hidden="1" x14ac:dyDescent="0.45">
      <c r="U119"/>
      <c r="V119" s="96">
        <v>0.41319444444444398</v>
      </c>
      <c r="W119" s="96">
        <f t="shared" si="2"/>
        <v>0.60069444444444586</v>
      </c>
      <c r="X119" s="39"/>
      <c r="Y119"/>
      <c r="AA119" s="91" t="s">
        <v>75</v>
      </c>
      <c r="AD119" s="15">
        <f t="shared" si="3"/>
        <v>0.30902777777777718</v>
      </c>
      <c r="AE119" s="58"/>
    </row>
    <row r="120" spans="21:31" hidden="1" x14ac:dyDescent="0.45">
      <c r="U120"/>
      <c r="V120" s="96">
        <v>0.41666666666666702</v>
      </c>
      <c r="W120" s="96">
        <f t="shared" si="2"/>
        <v>0.59722222222222365</v>
      </c>
      <c r="X120" s="39"/>
      <c r="Y120"/>
      <c r="AA120" s="91" t="s">
        <v>40</v>
      </c>
      <c r="AD120" s="15">
        <f t="shared" si="3"/>
        <v>0.31249999999999939</v>
      </c>
      <c r="AE120" s="58"/>
    </row>
    <row r="121" spans="21:31" hidden="1" x14ac:dyDescent="0.45">
      <c r="U121"/>
      <c r="V121" s="96">
        <v>0.42013888888888901</v>
      </c>
      <c r="W121" s="96">
        <f t="shared" si="2"/>
        <v>0.59375000000000144</v>
      </c>
      <c r="X121" s="39"/>
      <c r="Y121"/>
      <c r="AA121" s="91" t="s">
        <v>67</v>
      </c>
      <c r="AD121" s="15">
        <f t="shared" si="3"/>
        <v>0.3159722222222216</v>
      </c>
      <c r="AE121" s="58"/>
    </row>
    <row r="122" spans="21:31" hidden="1" x14ac:dyDescent="0.45">
      <c r="U122"/>
      <c r="V122" s="96">
        <v>0.42361111111111099</v>
      </c>
      <c r="W122" s="96">
        <f t="shared" si="2"/>
        <v>0.59027777777777923</v>
      </c>
      <c r="X122" s="39"/>
      <c r="Y122"/>
      <c r="AA122" s="91" t="s">
        <v>42</v>
      </c>
      <c r="AD122" s="15">
        <f t="shared" si="3"/>
        <v>0.31944444444444381</v>
      </c>
      <c r="AE122" s="58"/>
    </row>
    <row r="123" spans="21:31" hidden="1" x14ac:dyDescent="0.45">
      <c r="U123"/>
      <c r="V123" s="96">
        <v>0.42708333333333298</v>
      </c>
      <c r="W123" s="96">
        <f t="shared" si="2"/>
        <v>0.58680555555555702</v>
      </c>
      <c r="X123" s="39"/>
      <c r="Y123"/>
      <c r="AA123" s="91" t="s">
        <v>137</v>
      </c>
      <c r="AD123" s="15">
        <f t="shared" si="3"/>
        <v>0.32291666666666602</v>
      </c>
      <c r="AE123" s="58"/>
    </row>
    <row r="124" spans="21:31" hidden="1" x14ac:dyDescent="0.45">
      <c r="U124"/>
      <c r="V124" s="96">
        <v>0.43055555555555602</v>
      </c>
      <c r="W124" s="96">
        <f t="shared" si="2"/>
        <v>0.58333333333333481</v>
      </c>
      <c r="X124" s="39"/>
      <c r="Y124"/>
      <c r="AA124" s="91" t="s">
        <v>89</v>
      </c>
      <c r="AD124" s="15">
        <f t="shared" si="3"/>
        <v>0.32638888888888823</v>
      </c>
      <c r="AE124" s="58"/>
    </row>
    <row r="125" spans="21:31" hidden="1" x14ac:dyDescent="0.45">
      <c r="U125"/>
      <c r="V125" s="96">
        <v>0.43402777777777801</v>
      </c>
      <c r="W125" s="96">
        <f t="shared" si="2"/>
        <v>0.5798611111111126</v>
      </c>
      <c r="X125" s="39"/>
      <c r="Y125"/>
      <c r="AA125" s="91" t="s">
        <v>138</v>
      </c>
      <c r="AD125" s="15">
        <f t="shared" si="3"/>
        <v>0.32986111111111044</v>
      </c>
      <c r="AE125" s="58"/>
    </row>
    <row r="126" spans="21:31" hidden="1" x14ac:dyDescent="0.45">
      <c r="U126"/>
      <c r="V126" s="96">
        <v>0.4375</v>
      </c>
      <c r="W126" s="96">
        <f t="shared" si="2"/>
        <v>0.57638888888889039</v>
      </c>
      <c r="X126" s="39"/>
      <c r="Y126"/>
      <c r="AA126" s="91" t="s">
        <v>96</v>
      </c>
      <c r="AD126" s="15">
        <f t="shared" si="3"/>
        <v>0.33333333333333265</v>
      </c>
      <c r="AE126" s="58"/>
    </row>
    <row r="127" spans="21:31" hidden="1" x14ac:dyDescent="0.45">
      <c r="U127"/>
      <c r="V127" s="96">
        <v>0.44097222222222199</v>
      </c>
      <c r="W127" s="96">
        <f t="shared" si="2"/>
        <v>0.57291666666666818</v>
      </c>
      <c r="X127" s="39"/>
      <c r="Y127"/>
      <c r="AA127" s="91" t="s">
        <v>97</v>
      </c>
      <c r="AD127" s="15">
        <f t="shared" si="3"/>
        <v>0.33680555555555486</v>
      </c>
      <c r="AE127" s="58"/>
    </row>
    <row r="128" spans="21:31" hidden="1" x14ac:dyDescent="0.45">
      <c r="U128"/>
      <c r="V128" s="96">
        <v>0.44444444444444398</v>
      </c>
      <c r="W128" s="96">
        <f t="shared" si="2"/>
        <v>0.56944444444444597</v>
      </c>
      <c r="X128" s="39"/>
      <c r="Y128"/>
      <c r="AA128" s="91" t="s">
        <v>68</v>
      </c>
      <c r="AD128" s="15">
        <f t="shared" si="3"/>
        <v>0.34027777777777707</v>
      </c>
      <c r="AE128" s="58"/>
    </row>
    <row r="129" spans="21:31" hidden="1" x14ac:dyDescent="0.45">
      <c r="U129"/>
      <c r="V129" s="96">
        <v>0.44791666666666702</v>
      </c>
      <c r="W129" s="96">
        <f t="shared" si="2"/>
        <v>0.56597222222222376</v>
      </c>
      <c r="X129" s="39"/>
      <c r="Y129"/>
      <c r="AA129" s="91" t="s">
        <v>74</v>
      </c>
      <c r="AD129" s="15">
        <f t="shared" si="3"/>
        <v>0.34374999999999928</v>
      </c>
      <c r="AE129" s="58"/>
    </row>
    <row r="130" spans="21:31" hidden="1" x14ac:dyDescent="0.45">
      <c r="U130"/>
      <c r="V130" s="96">
        <v>0.45138888888888901</v>
      </c>
      <c r="W130" s="96">
        <f t="shared" si="2"/>
        <v>0.56250000000000155</v>
      </c>
      <c r="X130" s="39"/>
      <c r="Y130"/>
      <c r="AA130" s="91" t="s">
        <v>83</v>
      </c>
      <c r="AD130" s="15">
        <f t="shared" si="3"/>
        <v>0.34722222222222149</v>
      </c>
      <c r="AE130" s="58"/>
    </row>
    <row r="131" spans="21:31" hidden="1" x14ac:dyDescent="0.45">
      <c r="U131"/>
      <c r="V131" s="96">
        <v>0.45486111111111099</v>
      </c>
      <c r="W131" s="96">
        <f t="shared" si="2"/>
        <v>0.55902777777777934</v>
      </c>
      <c r="X131" s="39"/>
      <c r="Y131"/>
      <c r="AA131" s="91" t="s">
        <v>100</v>
      </c>
      <c r="AD131" s="15">
        <f t="shared" si="3"/>
        <v>0.3506944444444437</v>
      </c>
      <c r="AE131" s="58"/>
    </row>
    <row r="132" spans="21:31" hidden="1" x14ac:dyDescent="0.45">
      <c r="U132"/>
      <c r="V132" s="96">
        <v>0.45833333333333298</v>
      </c>
      <c r="W132" s="96">
        <f t="shared" ref="W132:W195" si="4">IF(W131&lt;TIME(0,5,0),1,W131-TIME(0,5,0))</f>
        <v>0.55555555555555713</v>
      </c>
      <c r="X132" s="39"/>
      <c r="Y132"/>
      <c r="AA132" s="91" t="s">
        <v>109</v>
      </c>
      <c r="AD132" s="15">
        <f t="shared" si="3"/>
        <v>0.35416666666666591</v>
      </c>
      <c r="AE132" s="58"/>
    </row>
    <row r="133" spans="21:31" hidden="1" x14ac:dyDescent="0.45">
      <c r="U133"/>
      <c r="V133" s="96">
        <v>0.46180555555555602</v>
      </c>
      <c r="W133" s="96">
        <f t="shared" si="4"/>
        <v>0.55208333333333492</v>
      </c>
      <c r="X133" s="39"/>
      <c r="Y133"/>
      <c r="AA133" s="91" t="s">
        <v>111</v>
      </c>
      <c r="AD133" s="15">
        <f t="shared" si="3"/>
        <v>0.35763888888888812</v>
      </c>
      <c r="AE133" s="58"/>
    </row>
    <row r="134" spans="21:31" hidden="1" x14ac:dyDescent="0.45">
      <c r="U134"/>
      <c r="V134" s="96">
        <v>0.46527777777777801</v>
      </c>
      <c r="W134" s="96">
        <f t="shared" si="4"/>
        <v>0.54861111111111271</v>
      </c>
      <c r="X134" s="39"/>
      <c r="Y134"/>
      <c r="AA134" s="91" t="s">
        <v>62</v>
      </c>
      <c r="AD134" s="15">
        <f t="shared" ref="AD134:AD193" si="5">IF(AND(HOUR(AD133)=23,MINUTE(AD133)=55),0,AD133+TIME(0,5,0))</f>
        <v>0.36111111111111033</v>
      </c>
      <c r="AE134" s="58"/>
    </row>
    <row r="135" spans="21:31" hidden="1" x14ac:dyDescent="0.45">
      <c r="U135"/>
      <c r="V135" s="96">
        <v>0.46875</v>
      </c>
      <c r="W135" s="96">
        <f t="shared" si="4"/>
        <v>0.5451388888888905</v>
      </c>
      <c r="X135" s="39"/>
      <c r="Y135"/>
      <c r="AA135" s="91" t="s">
        <v>105</v>
      </c>
      <c r="AD135" s="15">
        <f t="shared" si="5"/>
        <v>0.36458333333333254</v>
      </c>
      <c r="AE135" s="58"/>
    </row>
    <row r="136" spans="21:31" hidden="1" x14ac:dyDescent="0.45">
      <c r="U136"/>
      <c r="V136" s="96">
        <v>0.47222222222222199</v>
      </c>
      <c r="W136" s="96">
        <f t="shared" si="4"/>
        <v>0.54166666666666829</v>
      </c>
      <c r="X136" s="39"/>
      <c r="Y136"/>
      <c r="AA136" s="91" t="s">
        <v>45</v>
      </c>
      <c r="AD136" s="15">
        <f t="shared" si="5"/>
        <v>0.36805555555555475</v>
      </c>
      <c r="AE136" s="58"/>
    </row>
    <row r="137" spans="21:31" hidden="1" x14ac:dyDescent="0.45">
      <c r="U137"/>
      <c r="V137" s="96">
        <v>0.47569444444444398</v>
      </c>
      <c r="W137" s="96">
        <f t="shared" si="4"/>
        <v>0.53819444444444609</v>
      </c>
      <c r="X137" s="39"/>
      <c r="Y137"/>
      <c r="AA137" s="91" t="s">
        <v>46</v>
      </c>
      <c r="AD137" s="15">
        <f t="shared" si="5"/>
        <v>0.37152777777777696</v>
      </c>
      <c r="AE137" s="58"/>
    </row>
    <row r="138" spans="21:31" hidden="1" x14ac:dyDescent="0.45">
      <c r="U138"/>
      <c r="V138" s="96">
        <v>0.47916666666666702</v>
      </c>
      <c r="W138" s="96">
        <f t="shared" si="4"/>
        <v>0.53472222222222388</v>
      </c>
      <c r="X138" s="39"/>
      <c r="Y138"/>
      <c r="AA138" s="91" t="s">
        <v>139</v>
      </c>
      <c r="AD138" s="15">
        <f t="shared" si="5"/>
        <v>0.37499999999999917</v>
      </c>
      <c r="AE138" s="58"/>
    </row>
    <row r="139" spans="21:31" hidden="1" x14ac:dyDescent="0.45">
      <c r="U139"/>
      <c r="V139" s="96">
        <v>0.48263888888888901</v>
      </c>
      <c r="W139" s="96">
        <f t="shared" si="4"/>
        <v>0.53125000000000167</v>
      </c>
      <c r="X139" s="39"/>
      <c r="Y139"/>
      <c r="AA139" s="92"/>
      <c r="AD139" s="15">
        <f t="shared" si="5"/>
        <v>0.37847222222222138</v>
      </c>
      <c r="AE139" s="58"/>
    </row>
    <row r="140" spans="21:31" hidden="1" x14ac:dyDescent="0.45">
      <c r="U140"/>
      <c r="V140" s="96">
        <v>0.48611111111111099</v>
      </c>
      <c r="W140" s="96">
        <f t="shared" si="4"/>
        <v>0.52777777777777946</v>
      </c>
      <c r="X140" s="39"/>
      <c r="Y140"/>
      <c r="AA140" s="92"/>
      <c r="AD140" s="15">
        <f t="shared" si="5"/>
        <v>0.38194444444444359</v>
      </c>
      <c r="AE140" s="58"/>
    </row>
    <row r="141" spans="21:31" hidden="1" x14ac:dyDescent="0.45">
      <c r="U141"/>
      <c r="V141" s="96">
        <v>0.48958333333333298</v>
      </c>
      <c r="W141" s="96">
        <f t="shared" si="4"/>
        <v>0.52430555555555725</v>
      </c>
      <c r="X141" s="39"/>
      <c r="Y141"/>
      <c r="AA141" s="92"/>
      <c r="AD141" s="15">
        <f t="shared" si="5"/>
        <v>0.3854166666666658</v>
      </c>
      <c r="AE141" s="58"/>
    </row>
    <row r="142" spans="21:31" hidden="1" x14ac:dyDescent="0.45">
      <c r="U142"/>
      <c r="V142" s="96">
        <v>0.49305555555555602</v>
      </c>
      <c r="W142" s="96">
        <f t="shared" si="4"/>
        <v>0.52083333333333504</v>
      </c>
      <c r="X142" s="39"/>
      <c r="Y142"/>
      <c r="AA142" s="92"/>
      <c r="AD142" s="15">
        <f t="shared" si="5"/>
        <v>0.38888888888888801</v>
      </c>
      <c r="AE142" s="58"/>
    </row>
    <row r="143" spans="21:31" hidden="1" x14ac:dyDescent="0.45">
      <c r="U143"/>
      <c r="V143" s="96">
        <v>0.49652777777777801</v>
      </c>
      <c r="W143" s="96">
        <f t="shared" si="4"/>
        <v>0.51736111111111283</v>
      </c>
      <c r="X143" s="39"/>
      <c r="Y143"/>
      <c r="AA143" s="92"/>
      <c r="AD143" s="15">
        <f t="shared" si="5"/>
        <v>0.39236111111111022</v>
      </c>
      <c r="AE143" s="58"/>
    </row>
    <row r="144" spans="21:31" hidden="1" x14ac:dyDescent="0.45">
      <c r="U144"/>
      <c r="V144" s="96">
        <v>0.5</v>
      </c>
      <c r="W144" s="96">
        <f t="shared" si="4"/>
        <v>0.51388888888889062</v>
      </c>
      <c r="X144" s="39"/>
      <c r="Y144"/>
      <c r="AA144" s="92"/>
      <c r="AD144" s="15">
        <f t="shared" si="5"/>
        <v>0.39583333333333243</v>
      </c>
      <c r="AE144" s="58"/>
    </row>
    <row r="145" spans="21:31" hidden="1" x14ac:dyDescent="0.45">
      <c r="U145"/>
      <c r="V145" s="96">
        <v>0.50347222222222199</v>
      </c>
      <c r="W145" s="96">
        <f t="shared" si="4"/>
        <v>0.51041666666666841</v>
      </c>
      <c r="X145" s="39"/>
      <c r="Y145"/>
      <c r="AA145" s="92"/>
      <c r="AD145" s="15">
        <f t="shared" si="5"/>
        <v>0.39930555555555464</v>
      </c>
      <c r="AE145" s="58"/>
    </row>
    <row r="146" spans="21:31" hidden="1" x14ac:dyDescent="0.45">
      <c r="U146"/>
      <c r="V146" s="96">
        <v>0.50694444444444398</v>
      </c>
      <c r="W146" s="96">
        <f t="shared" si="4"/>
        <v>0.5069444444444462</v>
      </c>
      <c r="X146" s="39"/>
      <c r="Y146"/>
      <c r="AA146" s="92"/>
      <c r="AD146" s="15">
        <f t="shared" si="5"/>
        <v>0.40277777777777685</v>
      </c>
      <c r="AE146" s="58"/>
    </row>
    <row r="147" spans="21:31" hidden="1" x14ac:dyDescent="0.45">
      <c r="U147"/>
      <c r="V147" s="96">
        <v>0.51041666666666696</v>
      </c>
      <c r="W147" s="96">
        <f t="shared" si="4"/>
        <v>0.50347222222222399</v>
      </c>
      <c r="X147" s="39"/>
      <c r="Y147"/>
      <c r="AA147" s="92"/>
      <c r="AD147" s="15">
        <f t="shared" si="5"/>
        <v>0.40624999999999906</v>
      </c>
      <c r="AE147" s="58"/>
    </row>
    <row r="148" spans="21:31" hidden="1" x14ac:dyDescent="0.45">
      <c r="U148"/>
      <c r="V148" s="96">
        <v>0.51388888888888895</v>
      </c>
      <c r="W148" s="96">
        <f t="shared" si="4"/>
        <v>0.50000000000000178</v>
      </c>
      <c r="X148" s="39"/>
      <c r="Y148"/>
      <c r="AA148" s="92"/>
      <c r="AD148" s="15">
        <f t="shared" si="5"/>
        <v>0.40972222222222127</v>
      </c>
      <c r="AE148" s="58"/>
    </row>
    <row r="149" spans="21:31" hidden="1" x14ac:dyDescent="0.45">
      <c r="U149"/>
      <c r="V149" s="96">
        <v>0.51736111111111105</v>
      </c>
      <c r="W149" s="96">
        <f t="shared" si="4"/>
        <v>0.49652777777777957</v>
      </c>
      <c r="X149" s="39"/>
      <c r="Y149"/>
      <c r="AA149" s="92"/>
      <c r="AD149" s="15">
        <f t="shared" si="5"/>
        <v>0.41319444444444348</v>
      </c>
      <c r="AE149" s="58"/>
    </row>
    <row r="150" spans="21:31" hidden="1" x14ac:dyDescent="0.45">
      <c r="U150"/>
      <c r="V150" s="96">
        <v>0.52083333333333304</v>
      </c>
      <c r="W150" s="96">
        <f t="shared" si="4"/>
        <v>0.49305555555555736</v>
      </c>
      <c r="X150" s="39"/>
      <c r="Y150"/>
      <c r="AA150" s="92"/>
      <c r="AD150" s="15">
        <f t="shared" si="5"/>
        <v>0.41666666666666569</v>
      </c>
      <c r="AE150" s="58"/>
    </row>
    <row r="151" spans="21:31" hidden="1" x14ac:dyDescent="0.45">
      <c r="U151"/>
      <c r="V151" s="96">
        <v>0.52430555555555602</v>
      </c>
      <c r="W151" s="96">
        <f t="shared" si="4"/>
        <v>0.48958333333333515</v>
      </c>
      <c r="X151" s="39"/>
      <c r="Y151"/>
      <c r="AA151" s="92"/>
      <c r="AD151" s="15">
        <f t="shared" si="5"/>
        <v>0.4201388888888879</v>
      </c>
      <c r="AE151" s="58"/>
    </row>
    <row r="152" spans="21:31" hidden="1" x14ac:dyDescent="0.45">
      <c r="U152"/>
      <c r="V152" s="96">
        <v>0.52777777777777801</v>
      </c>
      <c r="W152" s="96">
        <f t="shared" si="4"/>
        <v>0.48611111111111294</v>
      </c>
      <c r="X152" s="39"/>
      <c r="Y152"/>
      <c r="AA152" s="92"/>
      <c r="AD152" s="15">
        <f t="shared" si="5"/>
        <v>0.42361111111111011</v>
      </c>
      <c r="AE152" s="58"/>
    </row>
    <row r="153" spans="21:31" hidden="1" x14ac:dyDescent="0.45">
      <c r="U153"/>
      <c r="V153" s="96">
        <v>0.53125</v>
      </c>
      <c r="W153" s="96">
        <f t="shared" si="4"/>
        <v>0.48263888888889073</v>
      </c>
      <c r="X153" s="39"/>
      <c r="Y153"/>
      <c r="AA153" s="92"/>
      <c r="AD153" s="15">
        <f t="shared" si="5"/>
        <v>0.42708333333333232</v>
      </c>
      <c r="AE153" s="58"/>
    </row>
    <row r="154" spans="21:31" hidden="1" x14ac:dyDescent="0.45">
      <c r="U154"/>
      <c r="V154" s="96">
        <v>0.53472222222222199</v>
      </c>
      <c r="W154" s="96">
        <f t="shared" si="4"/>
        <v>0.47916666666666852</v>
      </c>
      <c r="X154" s="39"/>
      <c r="Y154"/>
      <c r="AA154" s="92"/>
      <c r="AD154" s="15">
        <f t="shared" si="5"/>
        <v>0.43055555555555453</v>
      </c>
      <c r="AE154" s="58"/>
    </row>
    <row r="155" spans="21:31" hidden="1" x14ac:dyDescent="0.45">
      <c r="U155"/>
      <c r="V155" s="96">
        <v>0.53819444444444398</v>
      </c>
      <c r="W155" s="96">
        <f t="shared" si="4"/>
        <v>0.47569444444444631</v>
      </c>
      <c r="X155" s="39"/>
      <c r="Y155"/>
      <c r="AA155" s="92"/>
      <c r="AD155" s="15">
        <f t="shared" si="5"/>
        <v>0.43402777777777674</v>
      </c>
      <c r="AE155" s="58"/>
    </row>
    <row r="156" spans="21:31" hidden="1" x14ac:dyDescent="0.45">
      <c r="U156"/>
      <c r="V156" s="96">
        <v>0.54166666666666696</v>
      </c>
      <c r="W156" s="96">
        <f t="shared" si="4"/>
        <v>0.4722222222222241</v>
      </c>
      <c r="X156" s="39"/>
      <c r="Y156"/>
      <c r="AA156" s="92"/>
      <c r="AD156" s="15">
        <f t="shared" si="5"/>
        <v>0.43749999999999895</v>
      </c>
      <c r="AE156" s="58"/>
    </row>
    <row r="157" spans="21:31" hidden="1" x14ac:dyDescent="0.45">
      <c r="U157"/>
      <c r="V157" s="96">
        <v>0.54513888888888895</v>
      </c>
      <c r="W157" s="96">
        <f t="shared" si="4"/>
        <v>0.46875000000000189</v>
      </c>
      <c r="X157" s="39"/>
      <c r="Y157"/>
      <c r="AA157" s="92"/>
      <c r="AD157" s="15">
        <f t="shared" si="5"/>
        <v>0.44097222222222116</v>
      </c>
      <c r="AE157" s="58"/>
    </row>
    <row r="158" spans="21:31" hidden="1" x14ac:dyDescent="0.45">
      <c r="U158"/>
      <c r="V158" s="96">
        <v>0.54861111111111105</v>
      </c>
      <c r="W158" s="96">
        <f t="shared" si="4"/>
        <v>0.46527777777777968</v>
      </c>
      <c r="X158" s="39"/>
      <c r="Y158"/>
      <c r="AA158" s="92"/>
      <c r="AD158" s="15">
        <f t="shared" si="5"/>
        <v>0.44444444444444337</v>
      </c>
      <c r="AE158" s="58"/>
    </row>
    <row r="159" spans="21:31" hidden="1" x14ac:dyDescent="0.45">
      <c r="U159"/>
      <c r="V159" s="96">
        <v>0.55208333333333304</v>
      </c>
      <c r="W159" s="96">
        <f t="shared" si="4"/>
        <v>0.46180555555555747</v>
      </c>
      <c r="X159" s="39"/>
      <c r="Y159"/>
      <c r="AA159" s="92"/>
      <c r="AD159" s="15">
        <f t="shared" si="5"/>
        <v>0.44791666666666557</v>
      </c>
      <c r="AE159" s="58"/>
    </row>
    <row r="160" spans="21:31" hidden="1" x14ac:dyDescent="0.45">
      <c r="U160"/>
      <c r="V160" s="96">
        <v>0.55555555555555602</v>
      </c>
      <c r="W160" s="96">
        <f t="shared" si="4"/>
        <v>0.45833333333333526</v>
      </c>
      <c r="X160" s="39"/>
      <c r="Y160"/>
      <c r="AA160" s="92"/>
      <c r="AD160" s="15">
        <f t="shared" si="5"/>
        <v>0.45138888888888778</v>
      </c>
      <c r="AE160" s="58"/>
    </row>
    <row r="161" spans="21:31" hidden="1" x14ac:dyDescent="0.45">
      <c r="U161"/>
      <c r="V161" s="96">
        <v>0.55902777777777801</v>
      </c>
      <c r="W161" s="96">
        <f t="shared" si="4"/>
        <v>0.45486111111111305</v>
      </c>
      <c r="X161" s="39"/>
      <c r="Y161"/>
      <c r="AA161" s="92"/>
      <c r="AD161" s="15">
        <f t="shared" si="5"/>
        <v>0.45486111111110999</v>
      </c>
      <c r="AE161" s="58"/>
    </row>
    <row r="162" spans="21:31" hidden="1" x14ac:dyDescent="0.45">
      <c r="U162"/>
      <c r="V162" s="96">
        <v>0.5625</v>
      </c>
      <c r="W162" s="96">
        <f t="shared" si="4"/>
        <v>0.45138888888889084</v>
      </c>
      <c r="X162" s="39"/>
      <c r="Y162"/>
      <c r="AA162" s="92"/>
      <c r="AD162" s="15">
        <f t="shared" si="5"/>
        <v>0.4583333333333322</v>
      </c>
      <c r="AE162" s="58"/>
    </row>
    <row r="163" spans="21:31" hidden="1" x14ac:dyDescent="0.45">
      <c r="U163"/>
      <c r="V163" s="96">
        <v>0.56597222222222199</v>
      </c>
      <c r="W163" s="96">
        <f t="shared" si="4"/>
        <v>0.44791666666666863</v>
      </c>
      <c r="X163" s="39"/>
      <c r="Y163"/>
      <c r="AA163" s="92"/>
      <c r="AD163" s="15">
        <f t="shared" si="5"/>
        <v>0.46180555555555441</v>
      </c>
      <c r="AE163" s="58"/>
    </row>
    <row r="164" spans="21:31" hidden="1" x14ac:dyDescent="0.45">
      <c r="U164"/>
      <c r="V164" s="96">
        <v>0.56944444444444398</v>
      </c>
      <c r="W164" s="96">
        <f t="shared" si="4"/>
        <v>0.44444444444444642</v>
      </c>
      <c r="X164" s="39"/>
      <c r="Y164"/>
      <c r="AA164" s="92"/>
      <c r="AD164" s="15">
        <f t="shared" si="5"/>
        <v>0.46527777777777662</v>
      </c>
      <c r="AE164" s="58"/>
    </row>
    <row r="165" spans="21:31" hidden="1" x14ac:dyDescent="0.45">
      <c r="U165"/>
      <c r="V165" s="96">
        <v>0.57291666666666696</v>
      </c>
      <c r="W165" s="96">
        <f t="shared" si="4"/>
        <v>0.44097222222222421</v>
      </c>
      <c r="X165" s="39"/>
      <c r="Y165"/>
      <c r="AA165" s="92"/>
      <c r="AD165" s="15">
        <f t="shared" si="5"/>
        <v>0.46874999999999883</v>
      </c>
      <c r="AE165" s="58"/>
    </row>
    <row r="166" spans="21:31" hidden="1" x14ac:dyDescent="0.45">
      <c r="U166"/>
      <c r="V166" s="96">
        <v>0.57638888888888895</v>
      </c>
      <c r="W166" s="96">
        <f t="shared" si="4"/>
        <v>0.437500000000002</v>
      </c>
      <c r="X166" s="39"/>
      <c r="Y166"/>
      <c r="AA166" s="92"/>
      <c r="AD166" s="15">
        <f t="shared" si="5"/>
        <v>0.47222222222222104</v>
      </c>
      <c r="AE166" s="58"/>
    </row>
    <row r="167" spans="21:31" hidden="1" x14ac:dyDescent="0.45">
      <c r="U167"/>
      <c r="V167" s="96">
        <v>0.57986111111111105</v>
      </c>
      <c r="W167" s="96">
        <f t="shared" si="4"/>
        <v>0.43402777777777979</v>
      </c>
      <c r="X167" s="39"/>
      <c r="Y167"/>
      <c r="AA167" s="92"/>
      <c r="AD167" s="15">
        <f t="shared" si="5"/>
        <v>0.47569444444444325</v>
      </c>
      <c r="AE167" s="58"/>
    </row>
    <row r="168" spans="21:31" hidden="1" x14ac:dyDescent="0.45">
      <c r="U168"/>
      <c r="V168" s="96">
        <v>0.58333333333333304</v>
      </c>
      <c r="W168" s="96">
        <f t="shared" si="4"/>
        <v>0.43055555555555758</v>
      </c>
      <c r="X168" s="39"/>
      <c r="Y168"/>
      <c r="AA168" s="92"/>
      <c r="AD168" s="15">
        <f t="shared" si="5"/>
        <v>0.47916666666666546</v>
      </c>
      <c r="AE168" s="58"/>
    </row>
    <row r="169" spans="21:31" hidden="1" x14ac:dyDescent="0.45">
      <c r="U169"/>
      <c r="V169" s="96">
        <v>0.58680555555555503</v>
      </c>
      <c r="W169" s="96">
        <f t="shared" si="4"/>
        <v>0.42708333333333537</v>
      </c>
      <c r="X169" s="39"/>
      <c r="Y169"/>
      <c r="AA169" s="92"/>
      <c r="AD169" s="15">
        <f t="shared" si="5"/>
        <v>0.48263888888888767</v>
      </c>
      <c r="AE169" s="58"/>
    </row>
    <row r="170" spans="21:31" hidden="1" x14ac:dyDescent="0.45">
      <c r="U170"/>
      <c r="V170" s="96">
        <v>0.59027777777777801</v>
      </c>
      <c r="W170" s="96">
        <f t="shared" si="4"/>
        <v>0.42361111111111316</v>
      </c>
      <c r="X170" s="39"/>
      <c r="Y170"/>
      <c r="AA170" s="92"/>
      <c r="AD170" s="15">
        <f t="shared" si="5"/>
        <v>0.48611111111110988</v>
      </c>
      <c r="AE170" s="58"/>
    </row>
    <row r="171" spans="21:31" hidden="1" x14ac:dyDescent="0.45">
      <c r="U171"/>
      <c r="V171" s="96">
        <v>0.59375</v>
      </c>
      <c r="W171" s="96">
        <f t="shared" si="4"/>
        <v>0.42013888888889095</v>
      </c>
      <c r="X171" s="39"/>
      <c r="Y171"/>
      <c r="AA171" s="92"/>
      <c r="AD171" s="15">
        <f t="shared" si="5"/>
        <v>0.48958333333333209</v>
      </c>
      <c r="AE171" s="58"/>
    </row>
    <row r="172" spans="21:31" hidden="1" x14ac:dyDescent="0.45">
      <c r="U172"/>
      <c r="V172" s="96">
        <v>0.59722222222222199</v>
      </c>
      <c r="W172" s="96">
        <f t="shared" si="4"/>
        <v>0.41666666666666874</v>
      </c>
      <c r="X172" s="39"/>
      <c r="Y172"/>
      <c r="AA172" s="92"/>
      <c r="AD172" s="15">
        <f t="shared" si="5"/>
        <v>0.4930555555555543</v>
      </c>
      <c r="AE172" s="58"/>
    </row>
    <row r="173" spans="21:31" hidden="1" x14ac:dyDescent="0.45">
      <c r="U173"/>
      <c r="V173" s="96">
        <v>0.60069444444444398</v>
      </c>
      <c r="W173" s="96">
        <f t="shared" si="4"/>
        <v>0.41319444444444653</v>
      </c>
      <c r="X173" s="39"/>
      <c r="Y173"/>
      <c r="AA173" s="92"/>
      <c r="AD173" s="15">
        <f t="shared" si="5"/>
        <v>0.49652777777777651</v>
      </c>
      <c r="AE173" s="58"/>
    </row>
    <row r="174" spans="21:31" hidden="1" x14ac:dyDescent="0.45">
      <c r="U174"/>
      <c r="V174" s="96">
        <v>0.60416666666666696</v>
      </c>
      <c r="W174" s="96">
        <f t="shared" si="4"/>
        <v>0.40972222222222432</v>
      </c>
      <c r="X174" s="39"/>
      <c r="Y174"/>
      <c r="AA174" s="92"/>
      <c r="AD174" s="15">
        <f t="shared" si="5"/>
        <v>0.49999999999999872</v>
      </c>
      <c r="AE174" s="58"/>
    </row>
    <row r="175" spans="21:31" hidden="1" x14ac:dyDescent="0.45">
      <c r="U175"/>
      <c r="V175" s="96">
        <v>0.60763888888888895</v>
      </c>
      <c r="W175" s="96">
        <f t="shared" si="4"/>
        <v>0.40625000000000211</v>
      </c>
      <c r="X175" s="39"/>
      <c r="Y175"/>
      <c r="AA175" s="92"/>
      <c r="AD175" s="15">
        <f t="shared" si="5"/>
        <v>0.50347222222222099</v>
      </c>
      <c r="AE175" s="58"/>
    </row>
    <row r="176" spans="21:31" hidden="1" x14ac:dyDescent="0.45">
      <c r="U176"/>
      <c r="V176" s="96">
        <v>0.61111111111111105</v>
      </c>
      <c r="W176" s="96">
        <f t="shared" si="4"/>
        <v>0.4027777777777799</v>
      </c>
      <c r="X176" s="39"/>
      <c r="Y176"/>
      <c r="AA176" s="92"/>
      <c r="AD176" s="15">
        <f t="shared" si="5"/>
        <v>0.5069444444444432</v>
      </c>
      <c r="AE176" s="58"/>
    </row>
    <row r="177" spans="21:31" hidden="1" x14ac:dyDescent="0.45">
      <c r="U177"/>
      <c r="V177" s="96">
        <v>0.61458333333333304</v>
      </c>
      <c r="W177" s="96">
        <f t="shared" si="4"/>
        <v>0.39930555555555769</v>
      </c>
      <c r="X177" s="39"/>
      <c r="Y177"/>
      <c r="AA177" s="92"/>
      <c r="AD177" s="15">
        <f t="shared" si="5"/>
        <v>0.51041666666666541</v>
      </c>
      <c r="AE177" s="58"/>
    </row>
    <row r="178" spans="21:31" hidden="1" x14ac:dyDescent="0.45">
      <c r="U178"/>
      <c r="V178" s="96">
        <v>0.61805555555555503</v>
      </c>
      <c r="W178" s="96">
        <f t="shared" si="4"/>
        <v>0.39583333333333548</v>
      </c>
      <c r="X178" s="39"/>
      <c r="Y178"/>
      <c r="AA178" s="92"/>
      <c r="AD178" s="15">
        <f t="shared" si="5"/>
        <v>0.51388888888888762</v>
      </c>
      <c r="AE178" s="58"/>
    </row>
    <row r="179" spans="21:31" hidden="1" x14ac:dyDescent="0.45">
      <c r="U179"/>
      <c r="V179" s="96">
        <v>0.62152777777777801</v>
      </c>
      <c r="W179" s="96">
        <f t="shared" si="4"/>
        <v>0.39236111111111327</v>
      </c>
      <c r="X179" s="39"/>
      <c r="Y179"/>
      <c r="AA179" s="92"/>
      <c r="AD179" s="15">
        <f t="shared" si="5"/>
        <v>0.51736111111110983</v>
      </c>
      <c r="AE179" s="58"/>
    </row>
    <row r="180" spans="21:31" hidden="1" x14ac:dyDescent="0.45">
      <c r="U180"/>
      <c r="V180" s="96">
        <v>0.625</v>
      </c>
      <c r="W180" s="96">
        <f t="shared" si="4"/>
        <v>0.38888888888889106</v>
      </c>
      <c r="X180" s="39"/>
      <c r="Y180"/>
      <c r="AA180" s="92"/>
      <c r="AD180" s="15">
        <f t="shared" si="5"/>
        <v>0.52083333333333204</v>
      </c>
      <c r="AE180" s="58"/>
    </row>
    <row r="181" spans="21:31" hidden="1" x14ac:dyDescent="0.45">
      <c r="U181"/>
      <c r="V181" s="96">
        <v>0.62847222222222199</v>
      </c>
      <c r="W181" s="96">
        <f t="shared" si="4"/>
        <v>0.38541666666666885</v>
      </c>
      <c r="X181" s="39"/>
      <c r="Y181"/>
      <c r="AA181" s="92"/>
      <c r="AD181" s="15">
        <f t="shared" si="5"/>
        <v>0.52430555555555425</v>
      </c>
      <c r="AE181" s="58"/>
    </row>
    <row r="182" spans="21:31" hidden="1" x14ac:dyDescent="0.45">
      <c r="U182"/>
      <c r="V182" s="96">
        <v>0.63194444444444398</v>
      </c>
      <c r="W182" s="96">
        <f t="shared" si="4"/>
        <v>0.38194444444444664</v>
      </c>
      <c r="X182" s="39"/>
      <c r="Y182"/>
      <c r="AA182" s="92"/>
      <c r="AD182" s="15">
        <f t="shared" si="5"/>
        <v>0.52777777777777646</v>
      </c>
      <c r="AE182" s="58"/>
    </row>
    <row r="183" spans="21:31" hidden="1" x14ac:dyDescent="0.45">
      <c r="U183"/>
      <c r="V183" s="96">
        <v>0.63541666666666696</v>
      </c>
      <c r="W183" s="96">
        <f t="shared" si="4"/>
        <v>0.37847222222222443</v>
      </c>
      <c r="X183" s="39"/>
      <c r="Y183"/>
      <c r="AA183" s="92"/>
      <c r="AD183" s="15">
        <f t="shared" si="5"/>
        <v>0.53124999999999867</v>
      </c>
      <c r="AE183" s="58"/>
    </row>
    <row r="184" spans="21:31" hidden="1" x14ac:dyDescent="0.45">
      <c r="U184"/>
      <c r="V184" s="96">
        <v>0.63888888888888895</v>
      </c>
      <c r="W184" s="96">
        <f t="shared" si="4"/>
        <v>0.37500000000000222</v>
      </c>
      <c r="X184" s="39"/>
      <c r="Y184"/>
      <c r="AA184" s="92"/>
      <c r="AD184" s="15">
        <f t="shared" si="5"/>
        <v>0.53472222222222088</v>
      </c>
      <c r="AE184" s="58"/>
    </row>
    <row r="185" spans="21:31" hidden="1" x14ac:dyDescent="0.45">
      <c r="U185"/>
      <c r="V185" s="96">
        <v>0.64236111111111105</v>
      </c>
      <c r="W185" s="96">
        <f t="shared" si="4"/>
        <v>0.37152777777778001</v>
      </c>
      <c r="X185" s="39"/>
      <c r="Y185"/>
      <c r="AA185" s="92"/>
      <c r="AD185" s="15">
        <f t="shared" si="5"/>
        <v>0.53819444444444309</v>
      </c>
      <c r="AE185" s="58"/>
    </row>
    <row r="186" spans="21:31" hidden="1" x14ac:dyDescent="0.45">
      <c r="U186"/>
      <c r="V186" s="96">
        <v>0.64583333333333304</v>
      </c>
      <c r="W186" s="96">
        <f t="shared" si="4"/>
        <v>0.3680555555555578</v>
      </c>
      <c r="X186" s="39"/>
      <c r="Y186"/>
      <c r="AA186" s="92"/>
      <c r="AD186" s="15">
        <f t="shared" si="5"/>
        <v>0.5416666666666653</v>
      </c>
      <c r="AE186" s="58"/>
    </row>
    <row r="187" spans="21:31" hidden="1" x14ac:dyDescent="0.45">
      <c r="U187"/>
      <c r="V187" s="96">
        <v>0.64930555555555503</v>
      </c>
      <c r="W187" s="96">
        <f t="shared" si="4"/>
        <v>0.36458333333333559</v>
      </c>
      <c r="X187" s="39"/>
      <c r="Y187"/>
      <c r="AA187" s="92"/>
      <c r="AD187" s="15">
        <f t="shared" si="5"/>
        <v>0.54513888888888751</v>
      </c>
      <c r="AE187" s="58"/>
    </row>
    <row r="188" spans="21:31" hidden="1" x14ac:dyDescent="0.45">
      <c r="U188"/>
      <c r="V188" s="96">
        <v>0.65277777777777801</v>
      </c>
      <c r="W188" s="96">
        <f t="shared" si="4"/>
        <v>0.36111111111111338</v>
      </c>
      <c r="X188" s="39"/>
      <c r="Y188"/>
      <c r="AA188" s="92"/>
      <c r="AD188" s="15">
        <f t="shared" si="5"/>
        <v>0.54861111111110972</v>
      </c>
      <c r="AE188" s="58"/>
    </row>
    <row r="189" spans="21:31" hidden="1" x14ac:dyDescent="0.45">
      <c r="U189"/>
      <c r="V189" s="96">
        <v>0.65625</v>
      </c>
      <c r="W189" s="96">
        <f t="shared" si="4"/>
        <v>0.35763888888889117</v>
      </c>
      <c r="X189" s="39"/>
      <c r="Y189"/>
      <c r="AA189" s="92"/>
      <c r="AD189" s="15">
        <f t="shared" si="5"/>
        <v>0.55208333333333193</v>
      </c>
      <c r="AE189" s="58"/>
    </row>
    <row r="190" spans="21:31" hidden="1" x14ac:dyDescent="0.45">
      <c r="U190"/>
      <c r="V190" s="96">
        <v>0.65972222222222199</v>
      </c>
      <c r="W190" s="96">
        <f t="shared" si="4"/>
        <v>0.35416666666666896</v>
      </c>
      <c r="X190" s="39"/>
      <c r="Y190"/>
      <c r="AA190" s="92"/>
      <c r="AD190" s="15">
        <f t="shared" si="5"/>
        <v>0.55555555555555414</v>
      </c>
      <c r="AE190" s="58"/>
    </row>
    <row r="191" spans="21:31" hidden="1" x14ac:dyDescent="0.45">
      <c r="U191"/>
      <c r="V191" s="96">
        <v>0.66319444444444398</v>
      </c>
      <c r="W191" s="96">
        <f t="shared" si="4"/>
        <v>0.35069444444444675</v>
      </c>
      <c r="X191" s="39"/>
      <c r="Y191"/>
      <c r="AA191" s="92"/>
      <c r="AD191" s="15">
        <f t="shared" si="5"/>
        <v>0.55902777777777635</v>
      </c>
      <c r="AE191" s="58"/>
    </row>
    <row r="192" spans="21:31" hidden="1" x14ac:dyDescent="0.45">
      <c r="U192"/>
      <c r="V192" s="96">
        <v>0.66666666666666696</v>
      </c>
      <c r="W192" s="96">
        <f t="shared" si="4"/>
        <v>0.34722222222222454</v>
      </c>
      <c r="X192" s="39"/>
      <c r="Y192"/>
      <c r="AA192" s="92"/>
      <c r="AD192" s="15">
        <f t="shared" si="5"/>
        <v>0.56249999999999856</v>
      </c>
      <c r="AE192" s="58"/>
    </row>
    <row r="193" spans="21:31" hidden="1" x14ac:dyDescent="0.45">
      <c r="U193"/>
      <c r="V193" s="96">
        <v>0.67013888888888895</v>
      </c>
      <c r="W193" s="96">
        <f t="shared" si="4"/>
        <v>0.34375000000000233</v>
      </c>
      <c r="X193" s="39"/>
      <c r="Y193"/>
      <c r="AA193" s="92"/>
      <c r="AD193" s="15">
        <f t="shared" si="5"/>
        <v>0.56597222222222077</v>
      </c>
      <c r="AE193" s="58"/>
    </row>
    <row r="194" spans="21:31" hidden="1" x14ac:dyDescent="0.45">
      <c r="U194"/>
      <c r="V194" s="96">
        <v>0.67361111111111105</v>
      </c>
      <c r="W194" s="96">
        <f t="shared" si="4"/>
        <v>0.34027777777778012</v>
      </c>
      <c r="X194" s="39"/>
      <c r="Y194"/>
      <c r="AA194" s="92"/>
      <c r="AD194" s="15">
        <f>IF(AND(HOUR(AD193)=23,MINUTE(AD193)=55),0,AD193+TIME(0,5,0))</f>
        <v>0.56944444444444298</v>
      </c>
      <c r="AE194" s="58"/>
    </row>
    <row r="195" spans="21:31" hidden="1" x14ac:dyDescent="0.45">
      <c r="U195"/>
      <c r="V195" s="96">
        <v>0.67708333333333304</v>
      </c>
      <c r="W195" s="96">
        <f t="shared" si="4"/>
        <v>0.33680555555555791</v>
      </c>
      <c r="X195" s="39"/>
      <c r="Y195"/>
      <c r="AA195" s="92"/>
      <c r="AD195" s="15">
        <f t="shared" ref="AD195:AD258" si="6">IF(AND(HOUR(AD194)=23,MINUTE(AD194)=55),0,AD194+TIME(0,5,0))</f>
        <v>0.57291666666666519</v>
      </c>
      <c r="AE195" s="58"/>
    </row>
    <row r="196" spans="21:31" hidden="1" x14ac:dyDescent="0.45">
      <c r="U196"/>
      <c r="V196" s="96">
        <v>0.68055555555555503</v>
      </c>
      <c r="W196" s="96">
        <f t="shared" ref="W196:W259" si="7">IF(W195&lt;TIME(0,5,0),1,W195-TIME(0,5,0))</f>
        <v>0.3333333333333357</v>
      </c>
      <c r="X196" s="39"/>
      <c r="Y196"/>
      <c r="AA196" s="92"/>
      <c r="AD196" s="15">
        <f t="shared" si="6"/>
        <v>0.5763888888888874</v>
      </c>
      <c r="AE196" s="58"/>
    </row>
    <row r="197" spans="21:31" hidden="1" x14ac:dyDescent="0.45">
      <c r="U197"/>
      <c r="V197" s="96">
        <v>0.68402777777777801</v>
      </c>
      <c r="W197" s="96">
        <f t="shared" si="7"/>
        <v>0.32986111111111349</v>
      </c>
      <c r="X197" s="39"/>
      <c r="Y197"/>
      <c r="AA197" s="92"/>
      <c r="AD197" s="15">
        <f t="shared" si="6"/>
        <v>0.57986111111110961</v>
      </c>
      <c r="AE197" s="58"/>
    </row>
    <row r="198" spans="21:31" hidden="1" x14ac:dyDescent="0.45">
      <c r="U198"/>
      <c r="V198" s="96">
        <v>0.6875</v>
      </c>
      <c r="W198" s="96">
        <f t="shared" si="7"/>
        <v>0.32638888888889128</v>
      </c>
      <c r="X198" s="39"/>
      <c r="Y198"/>
      <c r="AA198" s="92"/>
      <c r="AD198" s="15">
        <f t="shared" si="6"/>
        <v>0.58333333333333182</v>
      </c>
      <c r="AE198" s="58"/>
    </row>
    <row r="199" spans="21:31" hidden="1" x14ac:dyDescent="0.45">
      <c r="U199"/>
      <c r="V199" s="96">
        <v>0.69097222222222199</v>
      </c>
      <c r="W199" s="96">
        <f t="shared" si="7"/>
        <v>0.32291666666666907</v>
      </c>
      <c r="X199" s="39"/>
      <c r="Y199"/>
      <c r="AA199" s="92"/>
      <c r="AD199" s="15">
        <f t="shared" si="6"/>
        <v>0.58680555555555403</v>
      </c>
      <c r="AE199" s="58"/>
    </row>
    <row r="200" spans="21:31" hidden="1" x14ac:dyDescent="0.45">
      <c r="U200"/>
      <c r="V200" s="96">
        <v>0.69444444444444398</v>
      </c>
      <c r="W200" s="96">
        <f t="shared" si="7"/>
        <v>0.31944444444444686</v>
      </c>
      <c r="X200" s="39"/>
      <c r="Y200"/>
      <c r="AA200" s="92"/>
      <c r="AD200" s="15">
        <f t="shared" si="6"/>
        <v>0.59027777777777624</v>
      </c>
      <c r="AE200" s="58"/>
    </row>
    <row r="201" spans="21:31" hidden="1" x14ac:dyDescent="0.45">
      <c r="U201"/>
      <c r="V201" s="96">
        <v>0.69791666666666696</v>
      </c>
      <c r="W201" s="96">
        <f t="shared" si="7"/>
        <v>0.31597222222222465</v>
      </c>
      <c r="X201" s="39"/>
      <c r="Y201"/>
      <c r="AA201" s="92"/>
      <c r="AD201" s="15">
        <f t="shared" si="6"/>
        <v>0.59374999999999845</v>
      </c>
      <c r="AE201" s="58"/>
    </row>
    <row r="202" spans="21:31" hidden="1" x14ac:dyDescent="0.45">
      <c r="U202"/>
      <c r="V202" s="96">
        <v>0.70138888888888895</v>
      </c>
      <c r="W202" s="96">
        <f t="shared" si="7"/>
        <v>0.31250000000000244</v>
      </c>
      <c r="X202" s="39"/>
      <c r="Y202"/>
      <c r="AA202" s="92"/>
      <c r="AD202" s="15">
        <f t="shared" si="6"/>
        <v>0.59722222222222066</v>
      </c>
      <c r="AE202" s="58"/>
    </row>
    <row r="203" spans="21:31" hidden="1" x14ac:dyDescent="0.45">
      <c r="U203"/>
      <c r="V203" s="96">
        <v>0.70486111111111105</v>
      </c>
      <c r="W203" s="96">
        <f t="shared" si="7"/>
        <v>0.30902777777778023</v>
      </c>
      <c r="X203" s="39"/>
      <c r="Y203"/>
      <c r="AA203" s="92"/>
      <c r="AD203" s="15">
        <f t="shared" si="6"/>
        <v>0.60069444444444287</v>
      </c>
      <c r="AE203" s="58"/>
    </row>
    <row r="204" spans="21:31" hidden="1" x14ac:dyDescent="0.45">
      <c r="U204"/>
      <c r="V204" s="96">
        <v>0.70833333333333304</v>
      </c>
      <c r="W204" s="96">
        <f t="shared" si="7"/>
        <v>0.30555555555555802</v>
      </c>
      <c r="X204" s="39"/>
      <c r="Y204"/>
      <c r="AA204" s="92"/>
      <c r="AD204" s="15">
        <f t="shared" si="6"/>
        <v>0.60416666666666508</v>
      </c>
      <c r="AE204" s="58"/>
    </row>
    <row r="205" spans="21:31" hidden="1" x14ac:dyDescent="0.45">
      <c r="U205"/>
      <c r="V205" s="96">
        <v>0.71180555555555503</v>
      </c>
      <c r="W205" s="96">
        <f t="shared" si="7"/>
        <v>0.30208333333333581</v>
      </c>
      <c r="X205" s="39"/>
      <c r="Y205"/>
      <c r="AA205" s="92"/>
      <c r="AD205" s="15">
        <f t="shared" si="6"/>
        <v>0.60763888888888729</v>
      </c>
      <c r="AE205" s="58"/>
    </row>
    <row r="206" spans="21:31" hidden="1" x14ac:dyDescent="0.45">
      <c r="U206"/>
      <c r="V206" s="96">
        <v>0.71527777777777801</v>
      </c>
      <c r="W206" s="96">
        <f t="shared" si="7"/>
        <v>0.2986111111111136</v>
      </c>
      <c r="X206" s="39"/>
      <c r="Y206"/>
      <c r="AA206" s="92"/>
      <c r="AD206" s="15">
        <f t="shared" si="6"/>
        <v>0.6111111111111095</v>
      </c>
      <c r="AE206" s="58"/>
    </row>
    <row r="207" spans="21:31" hidden="1" x14ac:dyDescent="0.45">
      <c r="U207"/>
      <c r="V207" s="96">
        <v>0.71875</v>
      </c>
      <c r="W207" s="96">
        <f t="shared" si="7"/>
        <v>0.29513888888889139</v>
      </c>
      <c r="X207" s="39"/>
      <c r="Y207"/>
      <c r="AA207" s="92"/>
      <c r="AD207" s="15">
        <f t="shared" si="6"/>
        <v>0.61458333333333171</v>
      </c>
      <c r="AE207" s="58"/>
    </row>
    <row r="208" spans="21:31" hidden="1" x14ac:dyDescent="0.45">
      <c r="U208"/>
      <c r="V208" s="96">
        <v>0.72222222222222199</v>
      </c>
      <c r="W208" s="96">
        <f t="shared" si="7"/>
        <v>0.29166666666666918</v>
      </c>
      <c r="X208" s="39"/>
      <c r="Y208"/>
      <c r="AA208" s="92"/>
      <c r="AD208" s="15">
        <f t="shared" si="6"/>
        <v>0.61805555555555391</v>
      </c>
      <c r="AE208" s="58"/>
    </row>
    <row r="209" spans="21:31" hidden="1" x14ac:dyDescent="0.45">
      <c r="U209"/>
      <c r="V209" s="96">
        <v>0.72569444444444398</v>
      </c>
      <c r="W209" s="96">
        <f t="shared" si="7"/>
        <v>0.28819444444444697</v>
      </c>
      <c r="X209" s="39"/>
      <c r="Y209"/>
      <c r="AA209" s="92"/>
      <c r="AD209" s="15">
        <f t="shared" si="6"/>
        <v>0.62152777777777612</v>
      </c>
      <c r="AE209" s="58"/>
    </row>
    <row r="210" spans="21:31" hidden="1" x14ac:dyDescent="0.45">
      <c r="U210"/>
      <c r="V210" s="96">
        <v>0.72916666666666696</v>
      </c>
      <c r="W210" s="96">
        <f t="shared" si="7"/>
        <v>0.28472222222222476</v>
      </c>
      <c r="X210" s="39"/>
      <c r="Y210"/>
      <c r="AA210" s="92"/>
      <c r="AD210" s="15">
        <f t="shared" si="6"/>
        <v>0.62499999999999833</v>
      </c>
      <c r="AE210" s="58"/>
    </row>
    <row r="211" spans="21:31" hidden="1" x14ac:dyDescent="0.45">
      <c r="U211"/>
      <c r="V211" s="96">
        <v>0.73263888888888895</v>
      </c>
      <c r="W211" s="96">
        <f t="shared" si="7"/>
        <v>0.28125000000000255</v>
      </c>
      <c r="X211" s="39"/>
      <c r="Y211"/>
      <c r="AA211" s="92"/>
      <c r="AD211" s="15">
        <f t="shared" si="6"/>
        <v>0.62847222222222054</v>
      </c>
      <c r="AE211" s="58"/>
    </row>
    <row r="212" spans="21:31" hidden="1" x14ac:dyDescent="0.45">
      <c r="U212"/>
      <c r="V212" s="96">
        <v>0.73611111111111105</v>
      </c>
      <c r="W212" s="96">
        <f t="shared" si="7"/>
        <v>0.27777777777778034</v>
      </c>
      <c r="X212" s="39"/>
      <c r="Y212"/>
      <c r="AA212" s="92"/>
      <c r="AD212" s="15">
        <f t="shared" si="6"/>
        <v>0.63194444444444275</v>
      </c>
      <c r="AE212" s="58"/>
    </row>
    <row r="213" spans="21:31" hidden="1" x14ac:dyDescent="0.45">
      <c r="U213"/>
      <c r="V213" s="96">
        <v>0.73958333333333304</v>
      </c>
      <c r="W213" s="96">
        <f t="shared" si="7"/>
        <v>0.27430555555555813</v>
      </c>
      <c r="X213" s="39"/>
      <c r="Y213"/>
      <c r="AA213" s="92"/>
      <c r="AD213" s="15">
        <f t="shared" si="6"/>
        <v>0.63541666666666496</v>
      </c>
      <c r="AE213" s="58"/>
    </row>
    <row r="214" spans="21:31" hidden="1" x14ac:dyDescent="0.45">
      <c r="U214"/>
      <c r="V214" s="96">
        <v>0.74305555555555503</v>
      </c>
      <c r="W214" s="96">
        <f t="shared" si="7"/>
        <v>0.27083333333333592</v>
      </c>
      <c r="X214" s="39"/>
      <c r="Y214"/>
      <c r="AA214" s="92"/>
      <c r="AD214" s="15">
        <f t="shared" si="6"/>
        <v>0.63888888888888717</v>
      </c>
      <c r="AE214" s="58"/>
    </row>
    <row r="215" spans="21:31" hidden="1" x14ac:dyDescent="0.45">
      <c r="U215"/>
      <c r="V215" s="96">
        <v>0.74652777777777801</v>
      </c>
      <c r="W215" s="96">
        <f t="shared" si="7"/>
        <v>0.26736111111111371</v>
      </c>
      <c r="X215" s="39"/>
      <c r="Y215"/>
      <c r="AA215" s="92"/>
      <c r="AD215" s="15">
        <f t="shared" si="6"/>
        <v>0.64236111111110938</v>
      </c>
      <c r="AE215" s="58"/>
    </row>
    <row r="216" spans="21:31" hidden="1" x14ac:dyDescent="0.45">
      <c r="U216"/>
      <c r="V216" s="96">
        <v>0.75</v>
      </c>
      <c r="W216" s="96">
        <f t="shared" si="7"/>
        <v>0.2638888888888915</v>
      </c>
      <c r="X216" s="39"/>
      <c r="Y216"/>
      <c r="AA216" s="92"/>
      <c r="AD216" s="15">
        <f t="shared" si="6"/>
        <v>0.64583333333333159</v>
      </c>
      <c r="AE216" s="58"/>
    </row>
    <row r="217" spans="21:31" hidden="1" x14ac:dyDescent="0.45">
      <c r="U217"/>
      <c r="V217" s="96">
        <v>0.75347222222222199</v>
      </c>
      <c r="W217" s="96">
        <f t="shared" si="7"/>
        <v>0.26041666666666929</v>
      </c>
      <c r="X217" s="39"/>
      <c r="Y217"/>
      <c r="AA217" s="92"/>
      <c r="AD217" s="15">
        <f t="shared" si="6"/>
        <v>0.6493055555555538</v>
      </c>
      <c r="AE217" s="58"/>
    </row>
    <row r="218" spans="21:31" hidden="1" x14ac:dyDescent="0.45">
      <c r="U218"/>
      <c r="V218" s="96">
        <v>0.75694444444444398</v>
      </c>
      <c r="W218" s="96">
        <f t="shared" si="7"/>
        <v>0.25694444444444708</v>
      </c>
      <c r="X218" s="39"/>
      <c r="Y218"/>
      <c r="AA218" s="92"/>
      <c r="AD218" s="15">
        <f t="shared" si="6"/>
        <v>0.65277777777777601</v>
      </c>
      <c r="AE218" s="58"/>
    </row>
    <row r="219" spans="21:31" hidden="1" x14ac:dyDescent="0.45">
      <c r="U219"/>
      <c r="V219" s="96">
        <v>0.76041666666666696</v>
      </c>
      <c r="W219" s="96">
        <f t="shared" si="7"/>
        <v>0.25347222222222487</v>
      </c>
      <c r="X219" s="39"/>
      <c r="Y219"/>
      <c r="AA219" s="92"/>
      <c r="AD219" s="15">
        <f t="shared" si="6"/>
        <v>0.65624999999999822</v>
      </c>
      <c r="AE219" s="58"/>
    </row>
    <row r="220" spans="21:31" hidden="1" x14ac:dyDescent="0.45">
      <c r="U220"/>
      <c r="V220" s="96">
        <v>0.76388888888888895</v>
      </c>
      <c r="W220" s="96">
        <f t="shared" si="7"/>
        <v>0.25000000000000266</v>
      </c>
      <c r="X220" s="39"/>
      <c r="Y220"/>
      <c r="AA220" s="92"/>
      <c r="AD220" s="15">
        <f t="shared" si="6"/>
        <v>0.65972222222222043</v>
      </c>
      <c r="AE220" s="58"/>
    </row>
    <row r="221" spans="21:31" hidden="1" x14ac:dyDescent="0.45">
      <c r="U221"/>
      <c r="V221" s="96">
        <v>0.76736111111111105</v>
      </c>
      <c r="W221" s="96">
        <f t="shared" si="7"/>
        <v>0.24652777777778045</v>
      </c>
      <c r="X221" s="39"/>
      <c r="Y221"/>
      <c r="AA221" s="92"/>
      <c r="AD221" s="15">
        <f t="shared" si="6"/>
        <v>0.66319444444444264</v>
      </c>
      <c r="AE221" s="58"/>
    </row>
    <row r="222" spans="21:31" hidden="1" x14ac:dyDescent="0.45">
      <c r="U222"/>
      <c r="V222" s="96">
        <v>0.77083333333333304</v>
      </c>
      <c r="W222" s="96">
        <f t="shared" si="7"/>
        <v>0.24305555555555824</v>
      </c>
      <c r="X222" s="39"/>
      <c r="Y222"/>
      <c r="AA222" s="92"/>
      <c r="AD222" s="15">
        <f t="shared" si="6"/>
        <v>0.66666666666666485</v>
      </c>
      <c r="AE222" s="58"/>
    </row>
    <row r="223" spans="21:31" hidden="1" x14ac:dyDescent="0.45">
      <c r="U223"/>
      <c r="V223" s="96">
        <v>0.77430555555555503</v>
      </c>
      <c r="W223" s="96">
        <f t="shared" si="7"/>
        <v>0.23958333333333603</v>
      </c>
      <c r="X223" s="39"/>
      <c r="Y223"/>
      <c r="AA223" s="92"/>
      <c r="AD223" s="15">
        <f t="shared" si="6"/>
        <v>0.67013888888888706</v>
      </c>
      <c r="AE223" s="58"/>
    </row>
    <row r="224" spans="21:31" hidden="1" x14ac:dyDescent="0.45">
      <c r="U224"/>
      <c r="V224" s="96">
        <v>0.77777777777777801</v>
      </c>
      <c r="W224" s="96">
        <f t="shared" si="7"/>
        <v>0.23611111111111382</v>
      </c>
      <c r="X224" s="39"/>
      <c r="Y224"/>
      <c r="AA224" s="92"/>
      <c r="AD224" s="15">
        <f t="shared" si="6"/>
        <v>0.67361111111110927</v>
      </c>
      <c r="AE224" s="58"/>
    </row>
    <row r="225" spans="21:31" hidden="1" x14ac:dyDescent="0.45">
      <c r="U225"/>
      <c r="V225" s="96">
        <v>0.78125</v>
      </c>
      <c r="W225" s="96">
        <f t="shared" si="7"/>
        <v>0.23263888888889162</v>
      </c>
      <c r="X225" s="39"/>
      <c r="Y225"/>
      <c r="AA225" s="92"/>
      <c r="AD225" s="15">
        <f t="shared" si="6"/>
        <v>0.67708333333333148</v>
      </c>
      <c r="AE225" s="58"/>
    </row>
    <row r="226" spans="21:31" hidden="1" x14ac:dyDescent="0.45">
      <c r="U226"/>
      <c r="V226" s="96">
        <v>0.78472222222222199</v>
      </c>
      <c r="W226" s="96">
        <f t="shared" si="7"/>
        <v>0.22916666666666941</v>
      </c>
      <c r="X226" s="39"/>
      <c r="Y226"/>
      <c r="AA226" s="92"/>
      <c r="AD226" s="15">
        <f t="shared" si="6"/>
        <v>0.68055555555555369</v>
      </c>
      <c r="AE226" s="58"/>
    </row>
    <row r="227" spans="21:31" hidden="1" x14ac:dyDescent="0.45">
      <c r="U227"/>
      <c r="V227" s="96">
        <v>0.78819444444444398</v>
      </c>
      <c r="W227" s="96">
        <f t="shared" si="7"/>
        <v>0.2256944444444472</v>
      </c>
      <c r="X227" s="39"/>
      <c r="Y227"/>
      <c r="AA227" s="92"/>
      <c r="AD227" s="15">
        <f t="shared" si="6"/>
        <v>0.6840277777777759</v>
      </c>
      <c r="AE227" s="58"/>
    </row>
    <row r="228" spans="21:31" hidden="1" x14ac:dyDescent="0.45">
      <c r="U228"/>
      <c r="V228" s="96">
        <v>0.79166666666666696</v>
      </c>
      <c r="W228" s="96">
        <f t="shared" si="7"/>
        <v>0.22222222222222499</v>
      </c>
      <c r="X228" s="39"/>
      <c r="Y228"/>
      <c r="AA228" s="92"/>
      <c r="AD228" s="15">
        <f t="shared" si="6"/>
        <v>0.68749999999999811</v>
      </c>
      <c r="AE228" s="58"/>
    </row>
    <row r="229" spans="21:31" hidden="1" x14ac:dyDescent="0.45">
      <c r="U229"/>
      <c r="V229" s="96">
        <v>0.79513888888888895</v>
      </c>
      <c r="W229" s="96">
        <f t="shared" si="7"/>
        <v>0.21875000000000278</v>
      </c>
      <c r="X229" s="39"/>
      <c r="Y229"/>
      <c r="AA229" s="92"/>
      <c r="AD229" s="15">
        <f t="shared" si="6"/>
        <v>0.69097222222222032</v>
      </c>
      <c r="AE229" s="58"/>
    </row>
    <row r="230" spans="21:31" hidden="1" x14ac:dyDescent="0.45">
      <c r="U230"/>
      <c r="V230" s="96">
        <v>0.79861111111111105</v>
      </c>
      <c r="W230" s="96">
        <f t="shared" si="7"/>
        <v>0.21527777777778057</v>
      </c>
      <c r="X230" s="39"/>
      <c r="Y230"/>
      <c r="AA230" s="92"/>
      <c r="AD230" s="15">
        <f t="shared" si="6"/>
        <v>0.69444444444444253</v>
      </c>
      <c r="AE230" s="58"/>
    </row>
    <row r="231" spans="21:31" hidden="1" x14ac:dyDescent="0.45">
      <c r="U231"/>
      <c r="V231" s="96">
        <v>0.80208333333333304</v>
      </c>
      <c r="W231" s="96">
        <f t="shared" si="7"/>
        <v>0.21180555555555836</v>
      </c>
      <c r="X231" s="39"/>
      <c r="Y231"/>
      <c r="AA231" s="92"/>
      <c r="AD231" s="15">
        <f t="shared" si="6"/>
        <v>0.69791666666666474</v>
      </c>
      <c r="AE231" s="58"/>
    </row>
    <row r="232" spans="21:31" hidden="1" x14ac:dyDescent="0.45">
      <c r="U232"/>
      <c r="V232" s="96">
        <v>0.80555555555555503</v>
      </c>
      <c r="W232" s="96">
        <f t="shared" si="7"/>
        <v>0.20833333333333615</v>
      </c>
      <c r="X232" s="39"/>
      <c r="Y232"/>
      <c r="AA232" s="92"/>
      <c r="AD232" s="15">
        <f t="shared" si="6"/>
        <v>0.70138888888888695</v>
      </c>
      <c r="AE232" s="58"/>
    </row>
    <row r="233" spans="21:31" hidden="1" x14ac:dyDescent="0.45">
      <c r="U233"/>
      <c r="V233" s="96">
        <v>0.80902777777777801</v>
      </c>
      <c r="W233" s="96">
        <f t="shared" si="7"/>
        <v>0.20486111111111394</v>
      </c>
      <c r="X233" s="39"/>
      <c r="Y233"/>
      <c r="AA233" s="92"/>
      <c r="AD233" s="15">
        <f t="shared" si="6"/>
        <v>0.70486111111110916</v>
      </c>
      <c r="AE233" s="58"/>
    </row>
    <row r="234" spans="21:31" hidden="1" x14ac:dyDescent="0.45">
      <c r="U234"/>
      <c r="V234" s="96">
        <v>0.8125</v>
      </c>
      <c r="W234" s="96">
        <f t="shared" si="7"/>
        <v>0.20138888888889173</v>
      </c>
      <c r="X234" s="39"/>
      <c r="Y234"/>
      <c r="AA234" s="92"/>
      <c r="AD234" s="15">
        <f t="shared" si="6"/>
        <v>0.70833333333333137</v>
      </c>
      <c r="AE234" s="58"/>
    </row>
    <row r="235" spans="21:31" hidden="1" x14ac:dyDescent="0.45">
      <c r="U235"/>
      <c r="V235" s="96">
        <v>0.81597222222222199</v>
      </c>
      <c r="W235" s="96">
        <f t="shared" si="7"/>
        <v>0.19791666666666952</v>
      </c>
      <c r="X235" s="39"/>
      <c r="Y235"/>
      <c r="AA235" s="92"/>
      <c r="AD235" s="15">
        <f t="shared" si="6"/>
        <v>0.71180555555555358</v>
      </c>
      <c r="AE235" s="58"/>
    </row>
    <row r="236" spans="21:31" hidden="1" x14ac:dyDescent="0.45">
      <c r="U236"/>
      <c r="V236" s="96">
        <v>0.81944444444444398</v>
      </c>
      <c r="W236" s="96">
        <f t="shared" si="7"/>
        <v>0.19444444444444731</v>
      </c>
      <c r="X236" s="39"/>
      <c r="Y236"/>
      <c r="AA236" s="92"/>
      <c r="AD236" s="15">
        <f t="shared" si="6"/>
        <v>0.71527777777777579</v>
      </c>
      <c r="AE236" s="58"/>
    </row>
    <row r="237" spans="21:31" hidden="1" x14ac:dyDescent="0.45">
      <c r="U237"/>
      <c r="V237" s="96">
        <v>0.82291666666666696</v>
      </c>
      <c r="W237" s="96">
        <f t="shared" si="7"/>
        <v>0.1909722222222251</v>
      </c>
      <c r="X237" s="39"/>
      <c r="Y237"/>
      <c r="AA237" s="92"/>
      <c r="AD237" s="15">
        <f t="shared" si="6"/>
        <v>0.718749999999998</v>
      </c>
      <c r="AE237" s="58"/>
    </row>
    <row r="238" spans="21:31" hidden="1" x14ac:dyDescent="0.45">
      <c r="U238"/>
      <c r="V238" s="96">
        <v>0.82638888888888895</v>
      </c>
      <c r="W238" s="96">
        <f t="shared" si="7"/>
        <v>0.18750000000000289</v>
      </c>
      <c r="X238" s="39"/>
      <c r="Y238"/>
      <c r="AA238" s="92"/>
      <c r="AD238" s="15">
        <f t="shared" si="6"/>
        <v>0.72222222222222021</v>
      </c>
      <c r="AE238" s="58"/>
    </row>
    <row r="239" spans="21:31" hidden="1" x14ac:dyDescent="0.45">
      <c r="U239"/>
      <c r="V239" s="96">
        <v>0.82986111111111105</v>
      </c>
      <c r="W239" s="96">
        <f t="shared" si="7"/>
        <v>0.18402777777778068</v>
      </c>
      <c r="X239" s="39"/>
      <c r="Y239"/>
      <c r="AA239" s="92"/>
      <c r="AD239" s="15">
        <f t="shared" si="6"/>
        <v>0.72569444444444242</v>
      </c>
      <c r="AE239" s="58"/>
    </row>
    <row r="240" spans="21:31" hidden="1" x14ac:dyDescent="0.45">
      <c r="U240"/>
      <c r="V240" s="96">
        <v>0.83333333333333304</v>
      </c>
      <c r="W240" s="96">
        <f t="shared" si="7"/>
        <v>0.18055555555555847</v>
      </c>
      <c r="X240" s="39"/>
      <c r="Y240"/>
      <c r="AA240" s="92"/>
      <c r="AD240" s="15">
        <f t="shared" si="6"/>
        <v>0.72916666666666463</v>
      </c>
      <c r="AE240" s="58"/>
    </row>
    <row r="241" spans="21:31" hidden="1" x14ac:dyDescent="0.45">
      <c r="U241"/>
      <c r="V241" s="96">
        <v>0.83680555555555503</v>
      </c>
      <c r="W241" s="96">
        <f t="shared" si="7"/>
        <v>0.17708333333333626</v>
      </c>
      <c r="X241" s="39"/>
      <c r="Y241"/>
      <c r="AA241" s="92"/>
      <c r="AD241" s="15">
        <f t="shared" si="6"/>
        <v>0.73263888888888684</v>
      </c>
      <c r="AE241" s="58"/>
    </row>
    <row r="242" spans="21:31" hidden="1" x14ac:dyDescent="0.45">
      <c r="U242"/>
      <c r="V242" s="96">
        <v>0.84027777777777801</v>
      </c>
      <c r="W242" s="96">
        <f t="shared" si="7"/>
        <v>0.17361111111111405</v>
      </c>
      <c r="X242" s="39"/>
      <c r="Y242"/>
      <c r="AA242" s="92"/>
      <c r="AD242" s="15">
        <f t="shared" si="6"/>
        <v>0.73611111111110905</v>
      </c>
      <c r="AE242" s="64"/>
    </row>
    <row r="243" spans="21:31" hidden="1" x14ac:dyDescent="0.45">
      <c r="U243"/>
      <c r="V243" s="96">
        <v>0.84375</v>
      </c>
      <c r="W243" s="96">
        <f t="shared" si="7"/>
        <v>0.17013888888889184</v>
      </c>
      <c r="X243" s="39"/>
      <c r="Y243"/>
      <c r="AA243" s="92"/>
      <c r="AD243" s="15">
        <f t="shared" si="6"/>
        <v>0.73958333333333126</v>
      </c>
      <c r="AE243" s="64"/>
    </row>
    <row r="244" spans="21:31" hidden="1" x14ac:dyDescent="0.45">
      <c r="U244"/>
      <c r="V244" s="96">
        <v>0.84722222222222199</v>
      </c>
      <c r="W244" s="96">
        <f t="shared" si="7"/>
        <v>0.16666666666666963</v>
      </c>
      <c r="X244" s="39"/>
      <c r="Y244"/>
      <c r="AA244" s="92"/>
      <c r="AD244" s="15">
        <f t="shared" si="6"/>
        <v>0.74305555555555347</v>
      </c>
      <c r="AE244" s="64"/>
    </row>
    <row r="245" spans="21:31" hidden="1" x14ac:dyDescent="0.45">
      <c r="U245"/>
      <c r="V245" s="96">
        <v>0.85069444444444398</v>
      </c>
      <c r="W245" s="96">
        <f t="shared" si="7"/>
        <v>0.16319444444444742</v>
      </c>
      <c r="X245" s="39"/>
      <c r="Y245"/>
      <c r="AA245" s="92"/>
      <c r="AD245" s="15">
        <f t="shared" si="6"/>
        <v>0.74652777777777568</v>
      </c>
      <c r="AE245" s="64"/>
    </row>
    <row r="246" spans="21:31" hidden="1" x14ac:dyDescent="0.45">
      <c r="U246"/>
      <c r="V246" s="96">
        <v>0.85416666666666696</v>
      </c>
      <c r="W246" s="96">
        <f t="shared" si="7"/>
        <v>0.15972222222222521</v>
      </c>
      <c r="X246" s="39"/>
      <c r="Y246"/>
      <c r="AA246"/>
      <c r="AD246" s="15">
        <f t="shared" si="6"/>
        <v>0.74999999999999789</v>
      </c>
      <c r="AE246" s="64"/>
    </row>
    <row r="247" spans="21:31" hidden="1" x14ac:dyDescent="0.45">
      <c r="U247"/>
      <c r="V247" s="96">
        <v>0.85763888888888895</v>
      </c>
      <c r="W247" s="96">
        <f t="shared" si="7"/>
        <v>0.156250000000003</v>
      </c>
      <c r="X247" s="39"/>
      <c r="Y247"/>
      <c r="AA247"/>
      <c r="AD247" s="15">
        <f t="shared" si="6"/>
        <v>0.7534722222222201</v>
      </c>
      <c r="AE247" s="64"/>
    </row>
    <row r="248" spans="21:31" hidden="1" x14ac:dyDescent="0.45">
      <c r="U248"/>
      <c r="V248" s="96">
        <v>0.86111111111111105</v>
      </c>
      <c r="W248" s="96">
        <f t="shared" si="7"/>
        <v>0.15277777777778079</v>
      </c>
      <c r="X248" s="39"/>
      <c r="Y248"/>
      <c r="AA248"/>
      <c r="AD248" s="15">
        <f t="shared" si="6"/>
        <v>0.75694444444444231</v>
      </c>
      <c r="AE248" s="64"/>
    </row>
    <row r="249" spans="21:31" hidden="1" x14ac:dyDescent="0.45">
      <c r="U249"/>
      <c r="V249" s="96">
        <v>0.86458333333333304</v>
      </c>
      <c r="W249" s="96">
        <f t="shared" si="7"/>
        <v>0.14930555555555858</v>
      </c>
      <c r="X249" s="39"/>
      <c r="Y249"/>
      <c r="AA249"/>
      <c r="AD249" s="15">
        <f t="shared" si="6"/>
        <v>0.76041666666666452</v>
      </c>
      <c r="AE249" s="64"/>
    </row>
    <row r="250" spans="21:31" hidden="1" x14ac:dyDescent="0.45">
      <c r="U250"/>
      <c r="V250" s="96">
        <v>0.86805555555555503</v>
      </c>
      <c r="W250" s="96">
        <f t="shared" si="7"/>
        <v>0.14583333333333637</v>
      </c>
      <c r="X250" s="39"/>
      <c r="Y250"/>
      <c r="AA250"/>
      <c r="AD250" s="15">
        <f t="shared" si="6"/>
        <v>0.76388888888888673</v>
      </c>
      <c r="AE250" s="64"/>
    </row>
    <row r="251" spans="21:31" hidden="1" x14ac:dyDescent="0.45">
      <c r="U251"/>
      <c r="V251" s="96">
        <v>0.87152777777777801</v>
      </c>
      <c r="W251" s="96">
        <f t="shared" si="7"/>
        <v>0.14236111111111416</v>
      </c>
      <c r="X251" s="39"/>
      <c r="Y251"/>
      <c r="AA251"/>
      <c r="AD251" s="15">
        <f t="shared" si="6"/>
        <v>0.76736111111110894</v>
      </c>
      <c r="AE251" s="64"/>
    </row>
    <row r="252" spans="21:31" hidden="1" x14ac:dyDescent="0.45">
      <c r="U252"/>
      <c r="V252" s="96">
        <v>0.875</v>
      </c>
      <c r="W252" s="96">
        <f t="shared" si="7"/>
        <v>0.13888888888889195</v>
      </c>
      <c r="X252" s="39"/>
      <c r="Y252"/>
      <c r="AA252"/>
      <c r="AD252" s="15">
        <f t="shared" si="6"/>
        <v>0.77083333333333115</v>
      </c>
      <c r="AE252" s="64"/>
    </row>
    <row r="253" spans="21:31" hidden="1" x14ac:dyDescent="0.45">
      <c r="U253"/>
      <c r="V253" s="96">
        <v>0.87847222222222199</v>
      </c>
      <c r="W253" s="96">
        <f t="shared" si="7"/>
        <v>0.13541666666666974</v>
      </c>
      <c r="X253" s="39"/>
      <c r="Y253"/>
      <c r="AA253"/>
      <c r="AD253" s="15">
        <f t="shared" si="6"/>
        <v>0.77430555555555336</v>
      </c>
    </row>
    <row r="254" spans="21:31" hidden="1" x14ac:dyDescent="0.45">
      <c r="U254"/>
      <c r="V254" s="96">
        <v>0.88194444444444398</v>
      </c>
      <c r="W254" s="96">
        <f t="shared" si="7"/>
        <v>0.13194444444444753</v>
      </c>
      <c r="X254" s="39"/>
      <c r="Y254"/>
      <c r="AA254"/>
      <c r="AD254" s="15">
        <f t="shared" si="6"/>
        <v>0.77777777777777557</v>
      </c>
    </row>
    <row r="255" spans="21:31" hidden="1" x14ac:dyDescent="0.45">
      <c r="U255"/>
      <c r="V255" s="96">
        <v>0.88541666666666696</v>
      </c>
      <c r="W255" s="96">
        <f t="shared" si="7"/>
        <v>0.12847222222222532</v>
      </c>
      <c r="X255" s="39"/>
      <c r="Y255"/>
      <c r="AA255"/>
      <c r="AD255" s="15">
        <f t="shared" si="6"/>
        <v>0.78124999999999778</v>
      </c>
    </row>
    <row r="256" spans="21:31" hidden="1" x14ac:dyDescent="0.45">
      <c r="U256"/>
      <c r="V256" s="96">
        <v>0.88888888888888895</v>
      </c>
      <c r="W256" s="96">
        <f t="shared" si="7"/>
        <v>0.12500000000000311</v>
      </c>
      <c r="X256" s="39"/>
      <c r="Y256"/>
      <c r="AA256"/>
      <c r="AD256" s="15">
        <f t="shared" si="6"/>
        <v>0.78472222222221999</v>
      </c>
    </row>
    <row r="257" spans="21:30" hidden="1" x14ac:dyDescent="0.45">
      <c r="U257"/>
      <c r="V257" s="96">
        <v>0.89236111111111105</v>
      </c>
      <c r="W257" s="96">
        <f t="shared" si="7"/>
        <v>0.12152777777778088</v>
      </c>
      <c r="X257" s="39"/>
      <c r="Y257"/>
      <c r="AA257"/>
      <c r="AD257" s="15">
        <f t="shared" si="6"/>
        <v>0.7881944444444422</v>
      </c>
    </row>
    <row r="258" spans="21:30" hidden="1" x14ac:dyDescent="0.45">
      <c r="U258"/>
      <c r="V258" s="96">
        <v>0.89583333333333304</v>
      </c>
      <c r="W258" s="96">
        <f t="shared" si="7"/>
        <v>0.11805555555555866</v>
      </c>
      <c r="X258" s="39"/>
      <c r="Y258"/>
      <c r="AA258"/>
      <c r="AD258" s="15">
        <f t="shared" si="6"/>
        <v>0.79166666666666441</v>
      </c>
    </row>
    <row r="259" spans="21:30" hidden="1" x14ac:dyDescent="0.45">
      <c r="U259"/>
      <c r="V259" s="96">
        <v>0.89930555555555503</v>
      </c>
      <c r="W259" s="96">
        <f t="shared" si="7"/>
        <v>0.11458333333333644</v>
      </c>
      <c r="X259" s="39"/>
      <c r="Y259"/>
      <c r="AA259"/>
      <c r="AD259" s="15">
        <f t="shared" ref="AD259:AD292" si="8">IF(AND(HOUR(AD258)=23,MINUTE(AD258)=55),0,AD258+TIME(0,5,0))</f>
        <v>0.79513888888888662</v>
      </c>
    </row>
    <row r="260" spans="21:30" hidden="1" x14ac:dyDescent="0.45">
      <c r="U260"/>
      <c r="V260" s="96">
        <v>0.90277777777777801</v>
      </c>
      <c r="W260" s="96">
        <f t="shared" ref="W260:W275" si="9">IF(W259&lt;TIME(0,5,0),1,W259-TIME(0,5,0))</f>
        <v>0.11111111111111421</v>
      </c>
      <c r="X260" s="39"/>
      <c r="Y260"/>
      <c r="AA260"/>
      <c r="AD260" s="15">
        <f t="shared" si="8"/>
        <v>0.79861111111110883</v>
      </c>
    </row>
    <row r="261" spans="21:30" hidden="1" x14ac:dyDescent="0.45">
      <c r="U261"/>
      <c r="V261" s="96">
        <v>0.90625</v>
      </c>
      <c r="W261" s="96">
        <f t="shared" si="9"/>
        <v>0.10763888888889199</v>
      </c>
      <c r="X261" s="39"/>
      <c r="Y261"/>
      <c r="AA261"/>
      <c r="AD261" s="15">
        <f t="shared" si="8"/>
        <v>0.80208333333333104</v>
      </c>
    </row>
    <row r="262" spans="21:30" hidden="1" x14ac:dyDescent="0.45">
      <c r="U262"/>
      <c r="V262" s="96">
        <v>0.90972222222222199</v>
      </c>
      <c r="W262" s="96">
        <f t="shared" si="9"/>
        <v>0.10416666666666977</v>
      </c>
      <c r="X262" s="39"/>
      <c r="Y262"/>
      <c r="AA262"/>
      <c r="AD262" s="15">
        <f t="shared" si="8"/>
        <v>0.80555555555555325</v>
      </c>
    </row>
    <row r="263" spans="21:30" hidden="1" x14ac:dyDescent="0.45">
      <c r="U263"/>
      <c r="V263" s="96">
        <v>0.91319444444444398</v>
      </c>
      <c r="W263" s="96">
        <f t="shared" si="9"/>
        <v>0.10069444444444754</v>
      </c>
      <c r="X263" s="39"/>
      <c r="Y263"/>
      <c r="AA263"/>
      <c r="AD263" s="15">
        <f t="shared" si="8"/>
        <v>0.80902777777777546</v>
      </c>
    </row>
    <row r="264" spans="21:30" hidden="1" x14ac:dyDescent="0.45">
      <c r="U264"/>
      <c r="V264" s="96">
        <v>0.91666666666666696</v>
      </c>
      <c r="W264" s="96">
        <f t="shared" si="9"/>
        <v>9.7222222222225319E-2</v>
      </c>
      <c r="X264" s="39"/>
      <c r="Y264"/>
      <c r="AA264"/>
      <c r="AD264" s="15">
        <f t="shared" si="8"/>
        <v>0.81249999999999767</v>
      </c>
    </row>
    <row r="265" spans="21:30" hidden="1" x14ac:dyDescent="0.45">
      <c r="U265"/>
      <c r="V265" s="96">
        <v>0.92013888888888895</v>
      </c>
      <c r="W265" s="96">
        <f t="shared" si="9"/>
        <v>9.3750000000003095E-2</v>
      </c>
      <c r="X265" s="39"/>
      <c r="Y265"/>
      <c r="AA265"/>
      <c r="AD265" s="15">
        <f t="shared" si="8"/>
        <v>0.81597222222221988</v>
      </c>
    </row>
    <row r="266" spans="21:30" hidden="1" x14ac:dyDescent="0.45">
      <c r="U266"/>
      <c r="V266" s="96">
        <v>0.92361111111111105</v>
      </c>
      <c r="W266" s="96">
        <f t="shared" si="9"/>
        <v>9.0277777777780871E-2</v>
      </c>
      <c r="X266" s="39"/>
      <c r="Y266"/>
      <c r="AA266"/>
      <c r="AD266" s="15">
        <f t="shared" si="8"/>
        <v>0.81944444444444209</v>
      </c>
    </row>
    <row r="267" spans="21:30" hidden="1" x14ac:dyDescent="0.45">
      <c r="U267"/>
      <c r="V267" s="96">
        <v>0.92708333333333304</v>
      </c>
      <c r="W267" s="96">
        <f t="shared" si="9"/>
        <v>8.6805555555558647E-2</v>
      </c>
      <c r="X267" s="39"/>
      <c r="Y267"/>
      <c r="AA267"/>
      <c r="AD267" s="15">
        <f t="shared" si="8"/>
        <v>0.8229166666666643</v>
      </c>
    </row>
    <row r="268" spans="21:30" hidden="1" x14ac:dyDescent="0.45">
      <c r="U268"/>
      <c r="V268" s="96">
        <v>0.93055555555555503</v>
      </c>
      <c r="W268" s="96">
        <f t="shared" si="9"/>
        <v>8.3333333333336423E-2</v>
      </c>
      <c r="X268" s="39"/>
      <c r="Y268"/>
      <c r="AA268"/>
      <c r="AD268" s="15">
        <f t="shared" si="8"/>
        <v>0.82638888888888651</v>
      </c>
    </row>
    <row r="269" spans="21:30" hidden="1" x14ac:dyDescent="0.45">
      <c r="U269"/>
      <c r="V269" s="96">
        <v>0.93402777777777801</v>
      </c>
      <c r="W269" s="96">
        <f t="shared" si="9"/>
        <v>7.98611111111142E-2</v>
      </c>
      <c r="X269" s="39"/>
      <c r="Y269"/>
      <c r="AA269"/>
      <c r="AD269" s="15">
        <f t="shared" si="8"/>
        <v>0.82986111111110872</v>
      </c>
    </row>
    <row r="270" spans="21:30" hidden="1" x14ac:dyDescent="0.45">
      <c r="U270"/>
      <c r="V270" s="96">
        <v>0.9375</v>
      </c>
      <c r="W270" s="96">
        <f t="shared" si="9"/>
        <v>7.6388888888891976E-2</v>
      </c>
      <c r="X270" s="39"/>
      <c r="Y270"/>
      <c r="AA270"/>
      <c r="AD270" s="15">
        <f t="shared" si="8"/>
        <v>0.83333333333333093</v>
      </c>
    </row>
    <row r="271" spans="21:30" hidden="1" x14ac:dyDescent="0.45">
      <c r="U271"/>
      <c r="V271" s="96">
        <v>0.94097222222222199</v>
      </c>
      <c r="W271" s="96">
        <f t="shared" si="9"/>
        <v>7.2916666666669752E-2</v>
      </c>
      <c r="X271" s="39"/>
      <c r="Y271"/>
      <c r="AA271"/>
      <c r="AD271" s="15">
        <f t="shared" si="8"/>
        <v>0.83680555555555314</v>
      </c>
    </row>
    <row r="272" spans="21:30" hidden="1" x14ac:dyDescent="0.45">
      <c r="U272"/>
      <c r="V272" s="96">
        <v>0.94444444444444398</v>
      </c>
      <c r="W272" s="96">
        <f t="shared" si="9"/>
        <v>6.9444444444447528E-2</v>
      </c>
      <c r="X272" s="39"/>
      <c r="Y272"/>
      <c r="AA272"/>
      <c r="AD272" s="15">
        <f t="shared" si="8"/>
        <v>0.84027777777777535</v>
      </c>
    </row>
    <row r="273" spans="21:30" hidden="1" x14ac:dyDescent="0.45">
      <c r="U273"/>
      <c r="V273" s="96">
        <v>0.94791666666666696</v>
      </c>
      <c r="W273" s="96">
        <f t="shared" si="9"/>
        <v>6.5972222222225305E-2</v>
      </c>
      <c r="X273" s="39"/>
      <c r="Y273"/>
      <c r="AA273"/>
      <c r="AD273" s="15">
        <f t="shared" si="8"/>
        <v>0.84374999999999756</v>
      </c>
    </row>
    <row r="274" spans="21:30" hidden="1" x14ac:dyDescent="0.45">
      <c r="U274"/>
      <c r="V274" s="96">
        <v>0.95138888888888895</v>
      </c>
      <c r="W274" s="96">
        <f t="shared" si="9"/>
        <v>6.2500000000003081E-2</v>
      </c>
      <c r="X274" s="39"/>
      <c r="Y274"/>
      <c r="AA274"/>
      <c r="AD274" s="15">
        <f t="shared" si="8"/>
        <v>0.84722222222221977</v>
      </c>
    </row>
    <row r="275" spans="21:30" hidden="1" x14ac:dyDescent="0.45">
      <c r="U275"/>
      <c r="V275" s="96">
        <v>0.95486111111111105</v>
      </c>
      <c r="W275" s="96">
        <f t="shared" si="9"/>
        <v>5.9027777777780857E-2</v>
      </c>
      <c r="X275" s="39"/>
      <c r="Y275"/>
      <c r="AA275"/>
      <c r="AD275" s="15">
        <f t="shared" si="8"/>
        <v>0.85069444444444198</v>
      </c>
    </row>
    <row r="276" spans="21:30" hidden="1" x14ac:dyDescent="0.45">
      <c r="U276"/>
      <c r="V276" s="96">
        <v>0.95833333333333304</v>
      </c>
      <c r="W276" s="96">
        <f>IF(W275&lt;TIME(0,5,0),1,W275-TIME(0,5,0))</f>
        <v>5.5555555555558633E-2</v>
      </c>
      <c r="X276" s="39"/>
      <c r="Y276"/>
      <c r="AA276"/>
      <c r="AD276" s="15">
        <f t="shared" si="8"/>
        <v>0.85416666666666419</v>
      </c>
    </row>
    <row r="277" spans="21:30" hidden="1" x14ac:dyDescent="0.45">
      <c r="U277"/>
      <c r="V277" s="96">
        <v>0.96180555555555503</v>
      </c>
      <c r="W277" s="96">
        <f t="shared" ref="W277:W287" si="10">IF(W276&lt;TIME(0,5,0),1,W276-TIME(0,5,0))</f>
        <v>5.208333333333641E-2</v>
      </c>
      <c r="X277" s="39"/>
      <c r="Y277"/>
      <c r="AA277"/>
      <c r="AD277" s="15">
        <f t="shared" si="8"/>
        <v>0.8576388888888864</v>
      </c>
    </row>
    <row r="278" spans="21:30" hidden="1" x14ac:dyDescent="0.45">
      <c r="U278"/>
      <c r="V278" s="96">
        <v>0.96527777777777801</v>
      </c>
      <c r="W278" s="96">
        <f t="shared" si="10"/>
        <v>4.8611111111114186E-2</v>
      </c>
      <c r="X278" s="39"/>
      <c r="Y278"/>
      <c r="AA278"/>
      <c r="AD278" s="15">
        <f t="shared" si="8"/>
        <v>0.86111111111110861</v>
      </c>
    </row>
    <row r="279" spans="21:30" hidden="1" x14ac:dyDescent="0.45">
      <c r="U279"/>
      <c r="V279" s="96">
        <v>0.96875</v>
      </c>
      <c r="W279" s="96">
        <f t="shared" si="10"/>
        <v>4.5138888888891962E-2</v>
      </c>
      <c r="X279" s="39"/>
      <c r="Y279"/>
      <c r="AA279"/>
      <c r="AD279" s="15">
        <f t="shared" si="8"/>
        <v>0.86458333333333082</v>
      </c>
    </row>
    <row r="280" spans="21:30" hidden="1" x14ac:dyDescent="0.45">
      <c r="U280"/>
      <c r="V280" s="96">
        <v>0.97222222222222199</v>
      </c>
      <c r="W280" s="96">
        <f t="shared" si="10"/>
        <v>4.1666666666669738E-2</v>
      </c>
      <c r="X280" s="39"/>
      <c r="Y280"/>
      <c r="AA280"/>
      <c r="AD280" s="15">
        <f t="shared" si="8"/>
        <v>0.86805555555555303</v>
      </c>
    </row>
    <row r="281" spans="21:30" hidden="1" x14ac:dyDescent="0.45">
      <c r="U281"/>
      <c r="V281" s="96">
        <v>0.97569444444444398</v>
      </c>
      <c r="W281" s="96">
        <f t="shared" si="10"/>
        <v>3.8194444444447515E-2</v>
      </c>
      <c r="X281" s="39"/>
      <c r="Y281"/>
      <c r="AA281"/>
      <c r="AD281" s="15">
        <f t="shared" si="8"/>
        <v>0.87152777777777524</v>
      </c>
    </row>
    <row r="282" spans="21:30" hidden="1" x14ac:dyDescent="0.45">
      <c r="U282"/>
      <c r="V282" s="96">
        <v>0.97916666666666696</v>
      </c>
      <c r="W282" s="96">
        <f t="shared" si="10"/>
        <v>3.4722222222225291E-2</v>
      </c>
      <c r="X282" s="39"/>
      <c r="Y282"/>
      <c r="AA282"/>
      <c r="AD282" s="15">
        <f t="shared" si="8"/>
        <v>0.87499999999999745</v>
      </c>
    </row>
    <row r="283" spans="21:30" hidden="1" x14ac:dyDescent="0.45">
      <c r="U283"/>
      <c r="V283" s="96">
        <v>0.98263888888888895</v>
      </c>
      <c r="W283" s="96">
        <f t="shared" si="10"/>
        <v>3.1250000000003067E-2</v>
      </c>
      <c r="X283" s="39"/>
      <c r="Y283"/>
      <c r="AA283"/>
      <c r="AD283" s="15">
        <f t="shared" si="8"/>
        <v>0.87847222222221966</v>
      </c>
    </row>
    <row r="284" spans="21:30" hidden="1" x14ac:dyDescent="0.45">
      <c r="U284"/>
      <c r="V284" s="96">
        <v>0.98611111111111105</v>
      </c>
      <c r="W284" s="96">
        <f t="shared" si="10"/>
        <v>2.7777777777780843E-2</v>
      </c>
      <c r="X284" s="39"/>
      <c r="Y284"/>
      <c r="AA284"/>
      <c r="AD284" s="15">
        <f t="shared" si="8"/>
        <v>0.88194444444444187</v>
      </c>
    </row>
    <row r="285" spans="21:30" hidden="1" x14ac:dyDescent="0.45">
      <c r="U285"/>
      <c r="V285" s="96">
        <v>0.98958333333333304</v>
      </c>
      <c r="W285" s="96">
        <f t="shared" si="10"/>
        <v>2.4305555555558619E-2</v>
      </c>
      <c r="X285" s="39"/>
      <c r="Y285"/>
      <c r="AA285"/>
      <c r="AD285" s="15">
        <f t="shared" si="8"/>
        <v>0.88541666666666408</v>
      </c>
    </row>
    <row r="286" spans="21:30" hidden="1" x14ac:dyDescent="0.45">
      <c r="U286"/>
      <c r="V286" s="96">
        <v>0.99305555555555503</v>
      </c>
      <c r="W286" s="96">
        <f t="shared" si="10"/>
        <v>2.0833333333336396E-2</v>
      </c>
      <c r="X286" s="39"/>
      <c r="Y286"/>
      <c r="AA286"/>
      <c r="AD286" s="15">
        <f t="shared" si="8"/>
        <v>0.88888888888888629</v>
      </c>
    </row>
    <row r="287" spans="21:30" hidden="1" x14ac:dyDescent="0.45">
      <c r="U287"/>
      <c r="V287" s="96">
        <v>0.99652777777777801</v>
      </c>
      <c r="W287" s="96">
        <f t="shared" si="10"/>
        <v>1.7361111111114172E-2</v>
      </c>
      <c r="X287" s="39"/>
      <c r="Y287"/>
      <c r="AA287"/>
      <c r="AD287" s="15">
        <f t="shared" si="8"/>
        <v>0.8923611111111085</v>
      </c>
    </row>
    <row r="288" spans="21:30" hidden="1" x14ac:dyDescent="0.45">
      <c r="U288"/>
      <c r="X288" s="39"/>
      <c r="Y288"/>
      <c r="AA288"/>
      <c r="AD288" s="15">
        <f t="shared" si="8"/>
        <v>0.89583333333333071</v>
      </c>
    </row>
    <row r="289" spans="21:30" hidden="1" x14ac:dyDescent="0.45">
      <c r="U289"/>
      <c r="X289" s="39"/>
      <c r="Y289"/>
      <c r="AA289"/>
      <c r="AD289" s="15">
        <f t="shared" si="8"/>
        <v>0.89930555555555292</v>
      </c>
    </row>
    <row r="290" spans="21:30" hidden="1" x14ac:dyDescent="0.45">
      <c r="U290"/>
      <c r="X290" s="39"/>
      <c r="Y290"/>
      <c r="AA290"/>
      <c r="AD290" s="15">
        <f t="shared" si="8"/>
        <v>0.90277777777777513</v>
      </c>
    </row>
    <row r="291" spans="21:30" hidden="1" x14ac:dyDescent="0.45">
      <c r="U291"/>
      <c r="X291" s="39"/>
      <c r="Y291"/>
      <c r="AA291"/>
      <c r="AD291" s="15">
        <f t="shared" si="8"/>
        <v>0.90624999999999734</v>
      </c>
    </row>
    <row r="292" spans="21:30" hidden="1" x14ac:dyDescent="0.45">
      <c r="U292"/>
      <c r="X292" s="39"/>
      <c r="Y292"/>
      <c r="AA292"/>
      <c r="AD292" s="15">
        <f t="shared" si="8"/>
        <v>0.90972222222221955</v>
      </c>
    </row>
    <row r="293" spans="21:30" hidden="1" x14ac:dyDescent="0.45">
      <c r="U293"/>
      <c r="X293" s="39"/>
      <c r="Y293"/>
      <c r="AA293"/>
      <c r="AD293"/>
    </row>
    <row r="294" spans="21:30" hidden="1" x14ac:dyDescent="0.45">
      <c r="U294"/>
      <c r="X294" s="39"/>
      <c r="Y294"/>
      <c r="AA294"/>
      <c r="AD294"/>
    </row>
    <row r="295" spans="21:30" hidden="1" x14ac:dyDescent="0.45">
      <c r="U295"/>
      <c r="X295" s="39"/>
      <c r="Y295"/>
      <c r="AA295"/>
      <c r="AD295"/>
    </row>
    <row r="296" spans="21:30" hidden="1" x14ac:dyDescent="0.45">
      <c r="U296"/>
      <c r="X296" s="39"/>
      <c r="Y296"/>
      <c r="AA296"/>
      <c r="AD296"/>
    </row>
    <row r="297" spans="21:30" hidden="1" x14ac:dyDescent="0.45">
      <c r="U297"/>
      <c r="X297" s="39"/>
      <c r="Y297"/>
      <c r="AA297"/>
      <c r="AD297"/>
    </row>
    <row r="298" spans="21:30" hidden="1" x14ac:dyDescent="0.45">
      <c r="X298" s="39"/>
      <c r="Y298"/>
      <c r="AA298"/>
      <c r="AD298"/>
    </row>
    <row r="299" spans="21:30" hidden="1" x14ac:dyDescent="0.45">
      <c r="X299" s="39"/>
      <c r="Y299"/>
      <c r="AA299"/>
      <c r="AD299"/>
    </row>
    <row r="300" spans="21:30" hidden="1" x14ac:dyDescent="0.45">
      <c r="X300"/>
      <c r="Y300"/>
      <c r="AA300"/>
      <c r="AD300"/>
    </row>
    <row r="301" spans="21:30" hidden="1" x14ac:dyDescent="0.45">
      <c r="AD301"/>
    </row>
    <row r="302" spans="21:30" hidden="1" x14ac:dyDescent="0.45">
      <c r="AD302"/>
    </row>
    <row r="303" spans="21:30" hidden="1" x14ac:dyDescent="0.45">
      <c r="AD303"/>
    </row>
    <row r="304" spans="21:30" hidden="1" x14ac:dyDescent="0.45">
      <c r="AD304"/>
    </row>
    <row r="305" spans="30:30" hidden="1" x14ac:dyDescent="0.45">
      <c r="AD305"/>
    </row>
    <row r="306" spans="30:30" hidden="1" x14ac:dyDescent="0.45">
      <c r="AD306"/>
    </row>
    <row r="307" spans="30:30" hidden="1" x14ac:dyDescent="0.45">
      <c r="AD307"/>
    </row>
    <row r="308" spans="30:30" hidden="1" x14ac:dyDescent="0.45">
      <c r="AD308"/>
    </row>
    <row r="309" spans="30:30" hidden="1" x14ac:dyDescent="0.45">
      <c r="AD309"/>
    </row>
    <row r="310" spans="30:30" hidden="1" x14ac:dyDescent="0.45">
      <c r="AD310"/>
    </row>
    <row r="311" spans="30:30" hidden="1" x14ac:dyDescent="0.45">
      <c r="AD311"/>
    </row>
    <row r="312" spans="30:30" hidden="1" x14ac:dyDescent="0.45">
      <c r="AD312"/>
    </row>
    <row r="313" spans="30:30" hidden="1" x14ac:dyDescent="0.45">
      <c r="AD313"/>
    </row>
    <row r="314" spans="30:30" hidden="1" x14ac:dyDescent="0.45">
      <c r="AD314"/>
    </row>
    <row r="315" spans="30:30" hidden="1" x14ac:dyDescent="0.45">
      <c r="AD315"/>
    </row>
    <row r="316" spans="30:30" hidden="1" x14ac:dyDescent="0.45">
      <c r="AD316"/>
    </row>
    <row r="317" spans="30:30" hidden="1" x14ac:dyDescent="0.45">
      <c r="AD317"/>
    </row>
    <row r="318" spans="30:30" hidden="1" x14ac:dyDescent="0.45">
      <c r="AD318"/>
    </row>
    <row r="319" spans="30:30" hidden="1" x14ac:dyDescent="0.45">
      <c r="AD319"/>
    </row>
    <row r="320" spans="30:30" hidden="1" x14ac:dyDescent="0.45">
      <c r="AD320"/>
    </row>
    <row r="321" spans="30:30" hidden="1" x14ac:dyDescent="0.45">
      <c r="AD321"/>
    </row>
    <row r="322" spans="30:30" hidden="1" x14ac:dyDescent="0.45">
      <c r="AD322"/>
    </row>
    <row r="323" spans="30:30" hidden="1" x14ac:dyDescent="0.45">
      <c r="AD323"/>
    </row>
    <row r="324" spans="30:30" hidden="1" x14ac:dyDescent="0.45">
      <c r="AD324"/>
    </row>
    <row r="325" spans="30:30" hidden="1" x14ac:dyDescent="0.45">
      <c r="AD325"/>
    </row>
    <row r="326" spans="30:30" hidden="1" x14ac:dyDescent="0.45">
      <c r="AD326"/>
    </row>
    <row r="327" spans="30:30" hidden="1" x14ac:dyDescent="0.45">
      <c r="AD327"/>
    </row>
    <row r="328" spans="30:30" hidden="1" x14ac:dyDescent="0.45">
      <c r="AD328"/>
    </row>
    <row r="329" spans="30:30" hidden="1" x14ac:dyDescent="0.45">
      <c r="AD329"/>
    </row>
    <row r="330" spans="30:30" hidden="1" x14ac:dyDescent="0.45">
      <c r="AD330"/>
    </row>
    <row r="331" spans="30:30" hidden="1" x14ac:dyDescent="0.45">
      <c r="AD331"/>
    </row>
    <row r="332" spans="30:30" hidden="1" x14ac:dyDescent="0.45">
      <c r="AD332"/>
    </row>
    <row r="333" spans="30:30" hidden="1" x14ac:dyDescent="0.45">
      <c r="AD333"/>
    </row>
    <row r="334" spans="30:30" hidden="1" x14ac:dyDescent="0.45">
      <c r="AD334"/>
    </row>
    <row r="335" spans="30:30" hidden="1" x14ac:dyDescent="0.45">
      <c r="AD335"/>
    </row>
    <row r="336" spans="30:30" hidden="1" x14ac:dyDescent="0.45">
      <c r="AD336"/>
    </row>
    <row r="337" spans="30:30" hidden="1" x14ac:dyDescent="0.45">
      <c r="AD337"/>
    </row>
    <row r="338" spans="30:30" hidden="1" x14ac:dyDescent="0.45">
      <c r="AD338"/>
    </row>
    <row r="339" spans="30:30" hidden="1" x14ac:dyDescent="0.45">
      <c r="AD339"/>
    </row>
    <row r="340" spans="30:30" hidden="1" x14ac:dyDescent="0.45">
      <c r="AD340"/>
    </row>
    <row r="341" spans="30:30" hidden="1" x14ac:dyDescent="0.45">
      <c r="AD341"/>
    </row>
    <row r="342" spans="30:30" hidden="1" x14ac:dyDescent="0.45">
      <c r="AD342"/>
    </row>
    <row r="343" spans="30:30" hidden="1" x14ac:dyDescent="0.45">
      <c r="AD343"/>
    </row>
    <row r="344" spans="30:30" hidden="1" x14ac:dyDescent="0.45">
      <c r="AD344"/>
    </row>
    <row r="345" spans="30:30" hidden="1" x14ac:dyDescent="0.45">
      <c r="AD345"/>
    </row>
    <row r="346" spans="30:30" hidden="1" x14ac:dyDescent="0.45">
      <c r="AD346"/>
    </row>
    <row r="347" spans="30:30" hidden="1" x14ac:dyDescent="0.45">
      <c r="AD347"/>
    </row>
    <row r="348" spans="30:30" hidden="1" x14ac:dyDescent="0.45">
      <c r="AD348"/>
    </row>
    <row r="349" spans="30:30" hidden="1" x14ac:dyDescent="0.45">
      <c r="AD349"/>
    </row>
    <row r="350" spans="30:30" hidden="1" x14ac:dyDescent="0.45">
      <c r="AD350"/>
    </row>
    <row r="351" spans="30:30" hidden="1" x14ac:dyDescent="0.45">
      <c r="AD351"/>
    </row>
    <row r="352" spans="30:30" hidden="1" x14ac:dyDescent="0.45">
      <c r="AD352"/>
    </row>
    <row r="353" spans="30:30" hidden="1" x14ac:dyDescent="0.45">
      <c r="AD353"/>
    </row>
    <row r="354" spans="30:30" hidden="1" x14ac:dyDescent="0.45">
      <c r="AD354"/>
    </row>
    <row r="355" spans="30:30" hidden="1" x14ac:dyDescent="0.45">
      <c r="AD355"/>
    </row>
    <row r="356" spans="30:30" hidden="1" x14ac:dyDescent="0.45">
      <c r="AD356"/>
    </row>
    <row r="357" spans="30:30" hidden="1" x14ac:dyDescent="0.45">
      <c r="AD357"/>
    </row>
    <row r="358" spans="30:30" hidden="1" x14ac:dyDescent="0.45">
      <c r="AD358"/>
    </row>
    <row r="359" spans="30:30" hidden="1" x14ac:dyDescent="0.45">
      <c r="AD359"/>
    </row>
    <row r="360" spans="30:30" hidden="1" x14ac:dyDescent="0.45">
      <c r="AD360"/>
    </row>
    <row r="361" spans="30:30" hidden="1" x14ac:dyDescent="0.45">
      <c r="AD361"/>
    </row>
    <row r="362" spans="30:30" hidden="1" x14ac:dyDescent="0.45">
      <c r="AD362"/>
    </row>
    <row r="363" spans="30:30" hidden="1" x14ac:dyDescent="0.45">
      <c r="AD363"/>
    </row>
    <row r="364" spans="30:30" hidden="1" x14ac:dyDescent="0.45">
      <c r="AD364"/>
    </row>
    <row r="365" spans="30:30" hidden="1" x14ac:dyDescent="0.45">
      <c r="AD365"/>
    </row>
    <row r="366" spans="30:30" hidden="1" x14ac:dyDescent="0.45">
      <c r="AD366"/>
    </row>
    <row r="367" spans="30:30" hidden="1" x14ac:dyDescent="0.45">
      <c r="AD367"/>
    </row>
    <row r="368" spans="30:30" hidden="1" x14ac:dyDescent="0.45">
      <c r="AD368"/>
    </row>
    <row r="369" spans="30:30" hidden="1" x14ac:dyDescent="0.45">
      <c r="AD369"/>
    </row>
    <row r="370" spans="30:30" hidden="1" x14ac:dyDescent="0.45">
      <c r="AD370"/>
    </row>
    <row r="371" spans="30:30" hidden="1" x14ac:dyDescent="0.45">
      <c r="AD371"/>
    </row>
    <row r="372" spans="30:30" hidden="1" x14ac:dyDescent="0.45">
      <c r="AD372"/>
    </row>
    <row r="373" spans="30:30" hidden="1" x14ac:dyDescent="0.45">
      <c r="AD373"/>
    </row>
    <row r="374" spans="30:30" hidden="1" x14ac:dyDescent="0.45">
      <c r="AD374"/>
    </row>
    <row r="375" spans="30:30" hidden="1" x14ac:dyDescent="0.45">
      <c r="AD375"/>
    </row>
    <row r="376" spans="30:30" hidden="1" x14ac:dyDescent="0.45">
      <c r="AD376"/>
    </row>
    <row r="377" spans="30:30" hidden="1" x14ac:dyDescent="0.45">
      <c r="AD377"/>
    </row>
    <row r="378" spans="30:30" hidden="1" x14ac:dyDescent="0.45">
      <c r="AD378"/>
    </row>
    <row r="379" spans="30:30" hidden="1" x14ac:dyDescent="0.45">
      <c r="AD379"/>
    </row>
    <row r="380" spans="30:30" hidden="1" x14ac:dyDescent="0.45">
      <c r="AD380"/>
    </row>
    <row r="381" spans="30:30" hidden="1" x14ac:dyDescent="0.45">
      <c r="AD381"/>
    </row>
    <row r="382" spans="30:30" hidden="1" x14ac:dyDescent="0.45">
      <c r="AD382"/>
    </row>
    <row r="383" spans="30:30" hidden="1" x14ac:dyDescent="0.45">
      <c r="AD383"/>
    </row>
    <row r="384" spans="30:30" hidden="1" x14ac:dyDescent="0.45">
      <c r="AD384"/>
    </row>
    <row r="385" spans="30:30" hidden="1" x14ac:dyDescent="0.45">
      <c r="AD385"/>
    </row>
    <row r="386" spans="30:30" hidden="1" x14ac:dyDescent="0.45">
      <c r="AD386"/>
    </row>
    <row r="387" spans="30:30" hidden="1" x14ac:dyDescent="0.45">
      <c r="AD387"/>
    </row>
    <row r="388" spans="30:30" hidden="1" x14ac:dyDescent="0.45">
      <c r="AD388"/>
    </row>
    <row r="389" spans="30:30" hidden="1" x14ac:dyDescent="0.45">
      <c r="AD389"/>
    </row>
    <row r="390" spans="30:30" hidden="1" x14ac:dyDescent="0.45">
      <c r="AD390"/>
    </row>
    <row r="391" spans="30:30" hidden="1" x14ac:dyDescent="0.45">
      <c r="AD391"/>
    </row>
    <row r="392" spans="30:30" hidden="1" x14ac:dyDescent="0.45">
      <c r="AD392"/>
    </row>
    <row r="393" spans="30:30" hidden="1" x14ac:dyDescent="0.45">
      <c r="AD393"/>
    </row>
    <row r="394" spans="30:30" hidden="1" x14ac:dyDescent="0.45">
      <c r="AD394"/>
    </row>
    <row r="395" spans="30:30" hidden="1" x14ac:dyDescent="0.45">
      <c r="AD395"/>
    </row>
    <row r="396" spans="30:30" hidden="1" x14ac:dyDescent="0.45">
      <c r="AD396"/>
    </row>
    <row r="397" spans="30:30" hidden="1" x14ac:dyDescent="0.45">
      <c r="AD397"/>
    </row>
    <row r="398" spans="30:30" hidden="1" x14ac:dyDescent="0.45">
      <c r="AD398"/>
    </row>
    <row r="399" spans="30:30" hidden="1" x14ac:dyDescent="0.45">
      <c r="AD399"/>
    </row>
    <row r="400" spans="30:30" hidden="1" x14ac:dyDescent="0.45">
      <c r="AD400"/>
    </row>
    <row r="401" spans="30:30" hidden="1" x14ac:dyDescent="0.45">
      <c r="AD401"/>
    </row>
    <row r="402" spans="30:30" hidden="1" x14ac:dyDescent="0.45">
      <c r="AD402"/>
    </row>
    <row r="403" spans="30:30" hidden="1" x14ac:dyDescent="0.45">
      <c r="AD403"/>
    </row>
    <row r="404" spans="30:30" hidden="1" x14ac:dyDescent="0.45">
      <c r="AD404"/>
    </row>
    <row r="405" spans="30:30" hidden="1" x14ac:dyDescent="0.45">
      <c r="AD405"/>
    </row>
    <row r="406" spans="30:30" hidden="1" x14ac:dyDescent="0.45">
      <c r="AD406"/>
    </row>
    <row r="407" spans="30:30" hidden="1" x14ac:dyDescent="0.45">
      <c r="AD407"/>
    </row>
    <row r="408" spans="30:30" hidden="1" x14ac:dyDescent="0.45">
      <c r="AD408"/>
    </row>
    <row r="409" spans="30:30" hidden="1" x14ac:dyDescent="0.45">
      <c r="AD409"/>
    </row>
    <row r="410" spans="30:30" hidden="1" x14ac:dyDescent="0.45">
      <c r="AD410"/>
    </row>
    <row r="411" spans="30:30" hidden="1" x14ac:dyDescent="0.45">
      <c r="AD411"/>
    </row>
    <row r="412" spans="30:30" hidden="1" x14ac:dyDescent="0.45">
      <c r="AD412"/>
    </row>
    <row r="413" spans="30:30" hidden="1" x14ac:dyDescent="0.45">
      <c r="AD413"/>
    </row>
    <row r="414" spans="30:30" hidden="1" x14ac:dyDescent="0.45">
      <c r="AD414"/>
    </row>
    <row r="415" spans="30:30" hidden="1" x14ac:dyDescent="0.45">
      <c r="AD415"/>
    </row>
    <row r="416" spans="30:30" hidden="1" x14ac:dyDescent="0.45">
      <c r="AD416"/>
    </row>
    <row r="417" spans="30:30" hidden="1" x14ac:dyDescent="0.45">
      <c r="AD417"/>
    </row>
    <row r="418" spans="30:30" hidden="1" x14ac:dyDescent="0.45">
      <c r="AD418"/>
    </row>
    <row r="419" spans="30:30" hidden="1" x14ac:dyDescent="0.45">
      <c r="AD419"/>
    </row>
    <row r="420" spans="30:30" hidden="1" x14ac:dyDescent="0.45">
      <c r="AD420"/>
    </row>
    <row r="421" spans="30:30" hidden="1" x14ac:dyDescent="0.45">
      <c r="AD421"/>
    </row>
    <row r="422" spans="30:30" hidden="1" x14ac:dyDescent="0.45">
      <c r="AD422"/>
    </row>
    <row r="423" spans="30:30" hidden="1" x14ac:dyDescent="0.45">
      <c r="AD423"/>
    </row>
    <row r="424" spans="30:30" hidden="1" x14ac:dyDescent="0.45">
      <c r="AD424"/>
    </row>
    <row r="425" spans="30:30" hidden="1" x14ac:dyDescent="0.45">
      <c r="AD425"/>
    </row>
    <row r="426" spans="30:30" hidden="1" x14ac:dyDescent="0.45">
      <c r="AD426"/>
    </row>
    <row r="427" spans="30:30" hidden="1" x14ac:dyDescent="0.45">
      <c r="AD427"/>
    </row>
    <row r="428" spans="30:30" hidden="1" x14ac:dyDescent="0.45">
      <c r="AD428"/>
    </row>
    <row r="429" spans="30:30" hidden="1" x14ac:dyDescent="0.45">
      <c r="AD429"/>
    </row>
    <row r="430" spans="30:30" hidden="1" x14ac:dyDescent="0.45">
      <c r="AD430"/>
    </row>
    <row r="431" spans="30:30" hidden="1" x14ac:dyDescent="0.45">
      <c r="AD431"/>
    </row>
    <row r="432" spans="30:30" hidden="1" x14ac:dyDescent="0.45">
      <c r="AD432"/>
    </row>
    <row r="433" spans="30:30" hidden="1" x14ac:dyDescent="0.45">
      <c r="AD433"/>
    </row>
    <row r="434" spans="30:30" hidden="1" x14ac:dyDescent="0.45">
      <c r="AD434"/>
    </row>
    <row r="435" spans="30:30" hidden="1" x14ac:dyDescent="0.45">
      <c r="AD435"/>
    </row>
    <row r="436" spans="30:30" hidden="1" x14ac:dyDescent="0.45">
      <c r="AD436"/>
    </row>
    <row r="437" spans="30:30" hidden="1" x14ac:dyDescent="0.45">
      <c r="AD437"/>
    </row>
    <row r="438" spans="30:30" hidden="1" x14ac:dyDescent="0.45">
      <c r="AD438"/>
    </row>
    <row r="439" spans="30:30" hidden="1" x14ac:dyDescent="0.45">
      <c r="AD439"/>
    </row>
    <row r="440" spans="30:30" hidden="1" x14ac:dyDescent="0.45">
      <c r="AD440"/>
    </row>
    <row r="441" spans="30:30" hidden="1" x14ac:dyDescent="0.45">
      <c r="AD441"/>
    </row>
    <row r="442" spans="30:30" hidden="1" x14ac:dyDescent="0.45">
      <c r="AD442"/>
    </row>
    <row r="443" spans="30:30" hidden="1" x14ac:dyDescent="0.45">
      <c r="AD443"/>
    </row>
    <row r="444" spans="30:30" hidden="1" x14ac:dyDescent="0.45">
      <c r="AD444"/>
    </row>
    <row r="445" spans="30:30" hidden="1" x14ac:dyDescent="0.45">
      <c r="AD445"/>
    </row>
    <row r="446" spans="30:30" hidden="1" x14ac:dyDescent="0.45">
      <c r="AD446"/>
    </row>
    <row r="447" spans="30:30" hidden="1" x14ac:dyDescent="0.45">
      <c r="AD447"/>
    </row>
    <row r="448" spans="30:30" hidden="1" x14ac:dyDescent="0.45">
      <c r="AD448"/>
    </row>
    <row r="449" spans="30:30" hidden="1" x14ac:dyDescent="0.45">
      <c r="AD449"/>
    </row>
    <row r="450" spans="30:30" hidden="1" x14ac:dyDescent="0.45">
      <c r="AD450"/>
    </row>
    <row r="451" spans="30:30" hidden="1" x14ac:dyDescent="0.45">
      <c r="AD451"/>
    </row>
    <row r="452" spans="30:30" hidden="1" x14ac:dyDescent="0.45">
      <c r="AD452"/>
    </row>
    <row r="453" spans="30:30" hidden="1" x14ac:dyDescent="0.45">
      <c r="AD453"/>
    </row>
    <row r="454" spans="30:30" hidden="1" x14ac:dyDescent="0.45">
      <c r="AD454"/>
    </row>
    <row r="455" spans="30:30" hidden="1" x14ac:dyDescent="0.45">
      <c r="AD455"/>
    </row>
    <row r="456" spans="30:30" hidden="1" x14ac:dyDescent="0.45">
      <c r="AD456"/>
    </row>
    <row r="457" spans="30:30" hidden="1" x14ac:dyDescent="0.45">
      <c r="AD457"/>
    </row>
    <row r="458" spans="30:30" hidden="1" x14ac:dyDescent="0.45">
      <c r="AD458"/>
    </row>
    <row r="459" spans="30:30" hidden="1" x14ac:dyDescent="0.45">
      <c r="AD459"/>
    </row>
    <row r="460" spans="30:30" hidden="1" x14ac:dyDescent="0.45">
      <c r="AD460"/>
    </row>
    <row r="461" spans="30:30" hidden="1" x14ac:dyDescent="0.45">
      <c r="AD461"/>
    </row>
    <row r="462" spans="30:30" hidden="1" x14ac:dyDescent="0.45">
      <c r="AD462"/>
    </row>
    <row r="463" spans="30:30" hidden="1" x14ac:dyDescent="0.45">
      <c r="AD463"/>
    </row>
    <row r="464" spans="30:30" hidden="1" x14ac:dyDescent="0.45">
      <c r="AD464"/>
    </row>
    <row r="465" spans="30:30" hidden="1" x14ac:dyDescent="0.45">
      <c r="AD465"/>
    </row>
    <row r="466" spans="30:30" hidden="1" x14ac:dyDescent="0.45">
      <c r="AD466"/>
    </row>
    <row r="467" spans="30:30" hidden="1" x14ac:dyDescent="0.45">
      <c r="AD467"/>
    </row>
    <row r="468" spans="30:30" hidden="1" x14ac:dyDescent="0.45">
      <c r="AD468"/>
    </row>
    <row r="469" spans="30:30" hidden="1" x14ac:dyDescent="0.45">
      <c r="AD469"/>
    </row>
    <row r="470" spans="30:30" hidden="1" x14ac:dyDescent="0.45">
      <c r="AD470"/>
    </row>
    <row r="471" spans="30:30" hidden="1" x14ac:dyDescent="0.45">
      <c r="AD471"/>
    </row>
    <row r="472" spans="30:30" hidden="1" x14ac:dyDescent="0.45">
      <c r="AD472"/>
    </row>
    <row r="473" spans="30:30" hidden="1" x14ac:dyDescent="0.45">
      <c r="AD473"/>
    </row>
    <row r="474" spans="30:30" hidden="1" x14ac:dyDescent="0.45">
      <c r="AD474"/>
    </row>
    <row r="475" spans="30:30" hidden="1" x14ac:dyDescent="0.45">
      <c r="AD475"/>
    </row>
    <row r="476" spans="30:30" hidden="1" x14ac:dyDescent="0.45">
      <c r="AD476"/>
    </row>
    <row r="477" spans="30:30" hidden="1" x14ac:dyDescent="0.45">
      <c r="AD477"/>
    </row>
    <row r="478" spans="30:30" hidden="1" x14ac:dyDescent="0.45">
      <c r="AD478"/>
    </row>
    <row r="479" spans="30:30" hidden="1" x14ac:dyDescent="0.45">
      <c r="AD479"/>
    </row>
    <row r="480" spans="30:30" hidden="1" x14ac:dyDescent="0.45">
      <c r="AD480"/>
    </row>
    <row r="481" spans="30:30" hidden="1" x14ac:dyDescent="0.45">
      <c r="AD481"/>
    </row>
    <row r="482" spans="30:30" hidden="1" x14ac:dyDescent="0.45">
      <c r="AD482"/>
    </row>
    <row r="483" spans="30:30" hidden="1" x14ac:dyDescent="0.45">
      <c r="AD483"/>
    </row>
    <row r="484" spans="30:30" hidden="1" x14ac:dyDescent="0.45">
      <c r="AD484"/>
    </row>
    <row r="485" spans="30:30" hidden="1" x14ac:dyDescent="0.45">
      <c r="AD485"/>
    </row>
    <row r="486" spans="30:30" hidden="1" x14ac:dyDescent="0.45">
      <c r="AD486"/>
    </row>
    <row r="487" spans="30:30" hidden="1" x14ac:dyDescent="0.45">
      <c r="AD487"/>
    </row>
    <row r="488" spans="30:30" hidden="1" x14ac:dyDescent="0.45">
      <c r="AD488"/>
    </row>
    <row r="489" spans="30:30" hidden="1" x14ac:dyDescent="0.45">
      <c r="AD489"/>
    </row>
    <row r="490" spans="30:30" hidden="1" x14ac:dyDescent="0.45">
      <c r="AD490"/>
    </row>
    <row r="491" spans="30:30" hidden="1" x14ac:dyDescent="0.45">
      <c r="AD491"/>
    </row>
    <row r="492" spans="30:30" hidden="1" x14ac:dyDescent="0.45">
      <c r="AD492"/>
    </row>
    <row r="493" spans="30:30" hidden="1" x14ac:dyDescent="0.45">
      <c r="AD493"/>
    </row>
    <row r="494" spans="30:30" hidden="1" x14ac:dyDescent="0.45">
      <c r="AD494"/>
    </row>
    <row r="495" spans="30:30" hidden="1" x14ac:dyDescent="0.45">
      <c r="AD495"/>
    </row>
    <row r="496" spans="30:30" hidden="1" x14ac:dyDescent="0.45">
      <c r="AD496"/>
    </row>
    <row r="497" spans="30:30" hidden="1" x14ac:dyDescent="0.45">
      <c r="AD497"/>
    </row>
    <row r="498" spans="30:30" hidden="1" x14ac:dyDescent="0.45">
      <c r="AD498"/>
    </row>
    <row r="499" spans="30:30" hidden="1" x14ac:dyDescent="0.45">
      <c r="AD499"/>
    </row>
    <row r="500" spans="30:30" hidden="1" x14ac:dyDescent="0.45">
      <c r="AD500"/>
    </row>
    <row r="501" spans="30:30" hidden="1" x14ac:dyDescent="0.45">
      <c r="AD501"/>
    </row>
    <row r="502" spans="30:30" hidden="1" x14ac:dyDescent="0.45">
      <c r="AD502"/>
    </row>
    <row r="503" spans="30:30" hidden="1" x14ac:dyDescent="0.45">
      <c r="AD503"/>
    </row>
    <row r="504" spans="30:30" hidden="1" x14ac:dyDescent="0.45">
      <c r="AD504"/>
    </row>
    <row r="505" spans="30:30" hidden="1" x14ac:dyDescent="0.45">
      <c r="AD505"/>
    </row>
    <row r="506" spans="30:30" hidden="1" x14ac:dyDescent="0.45">
      <c r="AD506"/>
    </row>
    <row r="507" spans="30:30" hidden="1" x14ac:dyDescent="0.45">
      <c r="AD507"/>
    </row>
    <row r="508" spans="30:30" hidden="1" x14ac:dyDescent="0.45">
      <c r="AD508"/>
    </row>
    <row r="509" spans="30:30" hidden="1" x14ac:dyDescent="0.45">
      <c r="AD509"/>
    </row>
    <row r="510" spans="30:30" hidden="1" x14ac:dyDescent="0.45">
      <c r="AD510"/>
    </row>
    <row r="511" spans="30:30" hidden="1" x14ac:dyDescent="0.45">
      <c r="AD511"/>
    </row>
    <row r="512" spans="30:30" hidden="1" x14ac:dyDescent="0.45">
      <c r="AD512"/>
    </row>
    <row r="513" spans="30:30" hidden="1" x14ac:dyDescent="0.45">
      <c r="AD513"/>
    </row>
    <row r="514" spans="30:30" hidden="1" x14ac:dyDescent="0.45">
      <c r="AD514"/>
    </row>
    <row r="515" spans="30:30" hidden="1" x14ac:dyDescent="0.45">
      <c r="AD515"/>
    </row>
    <row r="516" spans="30:30" hidden="1" x14ac:dyDescent="0.45">
      <c r="AD516"/>
    </row>
    <row r="517" spans="30:30" hidden="1" x14ac:dyDescent="0.45">
      <c r="AD517"/>
    </row>
    <row r="518" spans="30:30" hidden="1" x14ac:dyDescent="0.45">
      <c r="AD518"/>
    </row>
    <row r="519" spans="30:30" hidden="1" x14ac:dyDescent="0.45">
      <c r="AD519"/>
    </row>
    <row r="520" spans="30:30" hidden="1" x14ac:dyDescent="0.45">
      <c r="AD520"/>
    </row>
    <row r="521" spans="30:30" hidden="1" x14ac:dyDescent="0.45">
      <c r="AD521"/>
    </row>
    <row r="522" spans="30:30" hidden="1" x14ac:dyDescent="0.45">
      <c r="AD522"/>
    </row>
    <row r="523" spans="30:30" hidden="1" x14ac:dyDescent="0.45">
      <c r="AD523"/>
    </row>
    <row r="524" spans="30:30" hidden="1" x14ac:dyDescent="0.45">
      <c r="AD524"/>
    </row>
    <row r="525" spans="30:30" hidden="1" x14ac:dyDescent="0.45">
      <c r="AD525"/>
    </row>
    <row r="526" spans="30:30" hidden="1" x14ac:dyDescent="0.45">
      <c r="AD526"/>
    </row>
    <row r="527" spans="30:30" hidden="1" x14ac:dyDescent="0.45">
      <c r="AD527"/>
    </row>
    <row r="528" spans="30:30" hidden="1" x14ac:dyDescent="0.45">
      <c r="AD528"/>
    </row>
    <row r="529" spans="30:30" hidden="1" x14ac:dyDescent="0.45">
      <c r="AD529"/>
    </row>
    <row r="530" spans="30:30" hidden="1" x14ac:dyDescent="0.45">
      <c r="AD530"/>
    </row>
    <row r="531" spans="30:30" hidden="1" x14ac:dyDescent="0.45">
      <c r="AD531"/>
    </row>
    <row r="532" spans="30:30" hidden="1" x14ac:dyDescent="0.45">
      <c r="AD532"/>
    </row>
    <row r="533" spans="30:30" hidden="1" x14ac:dyDescent="0.45">
      <c r="AD533"/>
    </row>
    <row r="534" spans="30:30" hidden="1" x14ac:dyDescent="0.45">
      <c r="AD534"/>
    </row>
    <row r="535" spans="30:30" hidden="1" x14ac:dyDescent="0.45">
      <c r="AD535"/>
    </row>
    <row r="536" spans="30:30" hidden="1" x14ac:dyDescent="0.45">
      <c r="AD536"/>
    </row>
    <row r="537" spans="30:30" hidden="1" x14ac:dyDescent="0.45">
      <c r="AD537"/>
    </row>
    <row r="538" spans="30:30" hidden="1" x14ac:dyDescent="0.45">
      <c r="AD538"/>
    </row>
    <row r="539" spans="30:30" hidden="1" x14ac:dyDescent="0.45">
      <c r="AD539"/>
    </row>
    <row r="540" spans="30:30" hidden="1" x14ac:dyDescent="0.45">
      <c r="AD540"/>
    </row>
    <row r="541" spans="30:30" hidden="1" x14ac:dyDescent="0.45">
      <c r="AD541"/>
    </row>
    <row r="542" spans="30:30" hidden="1" x14ac:dyDescent="0.45">
      <c r="AD542"/>
    </row>
    <row r="543" spans="30:30" hidden="1" x14ac:dyDescent="0.45">
      <c r="AD543"/>
    </row>
    <row r="544" spans="30:30" hidden="1" x14ac:dyDescent="0.45">
      <c r="AD544"/>
    </row>
    <row r="545" spans="30:30" hidden="1" x14ac:dyDescent="0.45">
      <c r="AD545"/>
    </row>
    <row r="546" spans="30:30" hidden="1" x14ac:dyDescent="0.45">
      <c r="AD546"/>
    </row>
    <row r="547" spans="30:30" hidden="1" x14ac:dyDescent="0.45">
      <c r="AD547"/>
    </row>
    <row r="548" spans="30:30" hidden="1" x14ac:dyDescent="0.45">
      <c r="AD548"/>
    </row>
    <row r="549" spans="30:30" hidden="1" x14ac:dyDescent="0.45">
      <c r="AD549"/>
    </row>
    <row r="550" spans="30:30" hidden="1" x14ac:dyDescent="0.45">
      <c r="AD550"/>
    </row>
    <row r="551" spans="30:30" hidden="1" x14ac:dyDescent="0.45">
      <c r="AD551"/>
    </row>
    <row r="552" spans="30:30" hidden="1" x14ac:dyDescent="0.45">
      <c r="AD552"/>
    </row>
    <row r="553" spans="30:30" hidden="1" x14ac:dyDescent="0.45">
      <c r="AD553"/>
    </row>
    <row r="554" spans="30:30" hidden="1" x14ac:dyDescent="0.45">
      <c r="AD554"/>
    </row>
    <row r="555" spans="30:30" hidden="1" x14ac:dyDescent="0.45">
      <c r="AD555"/>
    </row>
    <row r="556" spans="30:30" hidden="1" x14ac:dyDescent="0.45">
      <c r="AD556"/>
    </row>
    <row r="557" spans="30:30" hidden="1" x14ac:dyDescent="0.45">
      <c r="AD557"/>
    </row>
    <row r="558" spans="30:30" hidden="1" x14ac:dyDescent="0.45">
      <c r="AD558"/>
    </row>
    <row r="559" spans="30:30" hidden="1" x14ac:dyDescent="0.45">
      <c r="AD559"/>
    </row>
    <row r="560" spans="30:30" hidden="1" x14ac:dyDescent="0.45">
      <c r="AD560"/>
    </row>
    <row r="561" spans="30:30" hidden="1" x14ac:dyDescent="0.45">
      <c r="AD561"/>
    </row>
    <row r="562" spans="30:30" hidden="1" x14ac:dyDescent="0.45">
      <c r="AD562"/>
    </row>
    <row r="563" spans="30:30" hidden="1" x14ac:dyDescent="0.45">
      <c r="AD563"/>
    </row>
    <row r="564" spans="30:30" hidden="1" x14ac:dyDescent="0.45">
      <c r="AD564"/>
    </row>
    <row r="565" spans="30:30" hidden="1" x14ac:dyDescent="0.45">
      <c r="AD565"/>
    </row>
    <row r="566" spans="30:30" hidden="1" x14ac:dyDescent="0.45">
      <c r="AD566"/>
    </row>
    <row r="567" spans="30:30" hidden="1" x14ac:dyDescent="0.45">
      <c r="AD567"/>
    </row>
    <row r="568" spans="30:30" hidden="1" x14ac:dyDescent="0.45">
      <c r="AD568"/>
    </row>
    <row r="569" spans="30:30" hidden="1" x14ac:dyDescent="0.45">
      <c r="AD569"/>
    </row>
    <row r="570" spans="30:30" hidden="1" x14ac:dyDescent="0.45">
      <c r="AD570"/>
    </row>
    <row r="571" spans="30:30" hidden="1" x14ac:dyDescent="0.45">
      <c r="AD571"/>
    </row>
    <row r="572" spans="30:30" hidden="1" x14ac:dyDescent="0.45">
      <c r="AD572"/>
    </row>
    <row r="573" spans="30:30" hidden="1" x14ac:dyDescent="0.45">
      <c r="AD573"/>
    </row>
    <row r="574" spans="30:30" hidden="1" x14ac:dyDescent="0.45">
      <c r="AD574"/>
    </row>
    <row r="575" spans="30:30" hidden="1" x14ac:dyDescent="0.45">
      <c r="AD575"/>
    </row>
    <row r="576" spans="30:30" hidden="1" x14ac:dyDescent="0.45">
      <c r="AD576"/>
    </row>
    <row r="577" spans="30:30" hidden="1" x14ac:dyDescent="0.45">
      <c r="AD577"/>
    </row>
    <row r="578" spans="30:30" hidden="1" x14ac:dyDescent="0.45">
      <c r="AD578"/>
    </row>
    <row r="579" spans="30:30" hidden="1" x14ac:dyDescent="0.45">
      <c r="AD579"/>
    </row>
    <row r="580" spans="30:30" hidden="1" x14ac:dyDescent="0.45">
      <c r="AD580"/>
    </row>
    <row r="581" spans="30:30" hidden="1" x14ac:dyDescent="0.45">
      <c r="AD581"/>
    </row>
    <row r="582" spans="30:30" hidden="1" x14ac:dyDescent="0.45">
      <c r="AD582"/>
    </row>
    <row r="583" spans="30:30" hidden="1" x14ac:dyDescent="0.45">
      <c r="AD583"/>
    </row>
    <row r="584" spans="30:30" hidden="1" x14ac:dyDescent="0.45">
      <c r="AD584"/>
    </row>
    <row r="585" spans="30:30" hidden="1" x14ac:dyDescent="0.45">
      <c r="AD585"/>
    </row>
    <row r="586" spans="30:30" hidden="1" x14ac:dyDescent="0.45">
      <c r="AD586"/>
    </row>
    <row r="587" spans="30:30" hidden="1" x14ac:dyDescent="0.45">
      <c r="AD587"/>
    </row>
    <row r="588" spans="30:30" hidden="1" x14ac:dyDescent="0.45">
      <c r="AD588"/>
    </row>
    <row r="589" spans="30:30" hidden="1" x14ac:dyDescent="0.45">
      <c r="AD589"/>
    </row>
    <row r="590" spans="30:30" hidden="1" x14ac:dyDescent="0.45">
      <c r="AD590"/>
    </row>
    <row r="591" spans="30:30" hidden="1" x14ac:dyDescent="0.45">
      <c r="AD591"/>
    </row>
    <row r="592" spans="30:30" hidden="1" x14ac:dyDescent="0.45">
      <c r="AD592"/>
    </row>
    <row r="593" spans="30:30" hidden="1" x14ac:dyDescent="0.45">
      <c r="AD593"/>
    </row>
    <row r="594" spans="30:30" hidden="1" x14ac:dyDescent="0.45">
      <c r="AD594"/>
    </row>
    <row r="595" spans="30:30" hidden="1" x14ac:dyDescent="0.45">
      <c r="AD595"/>
    </row>
    <row r="596" spans="30:30" hidden="1" x14ac:dyDescent="0.45">
      <c r="AD596"/>
    </row>
    <row r="597" spans="30:30" hidden="1" x14ac:dyDescent="0.45">
      <c r="AD597"/>
    </row>
    <row r="598" spans="30:30" hidden="1" x14ac:dyDescent="0.45">
      <c r="AD598"/>
    </row>
    <row r="599" spans="30:30" hidden="1" x14ac:dyDescent="0.45">
      <c r="AD599"/>
    </row>
    <row r="600" spans="30:30" hidden="1" x14ac:dyDescent="0.45">
      <c r="AD600"/>
    </row>
    <row r="601" spans="30:30" hidden="1" x14ac:dyDescent="0.45">
      <c r="AD601"/>
    </row>
    <row r="602" spans="30:30" hidden="1" x14ac:dyDescent="0.45">
      <c r="AD602"/>
    </row>
    <row r="603" spans="30:30" hidden="1" x14ac:dyDescent="0.45">
      <c r="AD603"/>
    </row>
    <row r="604" spans="30:30" hidden="1" x14ac:dyDescent="0.45">
      <c r="AD604"/>
    </row>
    <row r="605" spans="30:30" hidden="1" x14ac:dyDescent="0.45">
      <c r="AD605"/>
    </row>
    <row r="606" spans="30:30" hidden="1" x14ac:dyDescent="0.45">
      <c r="AD606"/>
    </row>
    <row r="607" spans="30:30" hidden="1" x14ac:dyDescent="0.45">
      <c r="AD607"/>
    </row>
    <row r="608" spans="30:30" hidden="1" x14ac:dyDescent="0.45">
      <c r="AD608"/>
    </row>
    <row r="609" spans="30:30" hidden="1" x14ac:dyDescent="0.45">
      <c r="AD609"/>
    </row>
    <row r="610" spans="30:30" hidden="1" x14ac:dyDescent="0.45">
      <c r="AD610"/>
    </row>
    <row r="611" spans="30:30" hidden="1" x14ac:dyDescent="0.45">
      <c r="AD611"/>
    </row>
    <row r="612" spans="30:30" hidden="1" x14ac:dyDescent="0.45">
      <c r="AD612"/>
    </row>
    <row r="613" spans="30:30" hidden="1" x14ac:dyDescent="0.45">
      <c r="AD613"/>
    </row>
    <row r="614" spans="30:30" hidden="1" x14ac:dyDescent="0.45">
      <c r="AD614"/>
    </row>
    <row r="615" spans="30:30" hidden="1" x14ac:dyDescent="0.45">
      <c r="AD615"/>
    </row>
    <row r="616" spans="30:30" hidden="1" x14ac:dyDescent="0.45">
      <c r="AD616"/>
    </row>
    <row r="617" spans="30:30" hidden="1" x14ac:dyDescent="0.45">
      <c r="AD617"/>
    </row>
    <row r="618" spans="30:30" hidden="1" x14ac:dyDescent="0.45">
      <c r="AD618"/>
    </row>
    <row r="619" spans="30:30" hidden="1" x14ac:dyDescent="0.45">
      <c r="AD619"/>
    </row>
    <row r="620" spans="30:30" hidden="1" x14ac:dyDescent="0.45">
      <c r="AD620"/>
    </row>
    <row r="621" spans="30:30" hidden="1" x14ac:dyDescent="0.45">
      <c r="AD621"/>
    </row>
    <row r="622" spans="30:30" hidden="1" x14ac:dyDescent="0.45">
      <c r="AD622"/>
    </row>
    <row r="623" spans="30:30" hidden="1" x14ac:dyDescent="0.45">
      <c r="AD623"/>
    </row>
    <row r="624" spans="30:30" hidden="1" x14ac:dyDescent="0.45">
      <c r="AD624"/>
    </row>
    <row r="625" spans="30:30" hidden="1" x14ac:dyDescent="0.45">
      <c r="AD625"/>
    </row>
    <row r="626" spans="30:30" hidden="1" x14ac:dyDescent="0.45">
      <c r="AD626"/>
    </row>
    <row r="627" spans="30:30" hidden="1" x14ac:dyDescent="0.45">
      <c r="AD627"/>
    </row>
    <row r="628" spans="30:30" hidden="1" x14ac:dyDescent="0.45">
      <c r="AD628"/>
    </row>
    <row r="629" spans="30:30" hidden="1" x14ac:dyDescent="0.45">
      <c r="AD629"/>
    </row>
    <row r="630" spans="30:30" hidden="1" x14ac:dyDescent="0.45">
      <c r="AD630"/>
    </row>
    <row r="631" spans="30:30" hidden="1" x14ac:dyDescent="0.45">
      <c r="AD631"/>
    </row>
    <row r="632" spans="30:30" hidden="1" x14ac:dyDescent="0.45">
      <c r="AD632"/>
    </row>
    <row r="633" spans="30:30" hidden="1" x14ac:dyDescent="0.45">
      <c r="AD633"/>
    </row>
    <row r="634" spans="30:30" hidden="1" x14ac:dyDescent="0.45">
      <c r="AD634"/>
    </row>
    <row r="635" spans="30:30" hidden="1" x14ac:dyDescent="0.45">
      <c r="AD635"/>
    </row>
    <row r="636" spans="30:30" hidden="1" x14ac:dyDescent="0.45">
      <c r="AD636"/>
    </row>
    <row r="637" spans="30:30" hidden="1" x14ac:dyDescent="0.45">
      <c r="AD637"/>
    </row>
    <row r="638" spans="30:30" hidden="1" x14ac:dyDescent="0.45">
      <c r="AD638"/>
    </row>
    <row r="639" spans="30:30" hidden="1" x14ac:dyDescent="0.45">
      <c r="AD639"/>
    </row>
    <row r="640" spans="30:30" hidden="1" x14ac:dyDescent="0.45">
      <c r="AD640"/>
    </row>
    <row r="641" spans="30:30" hidden="1" x14ac:dyDescent="0.45">
      <c r="AD641"/>
    </row>
    <row r="642" spans="30:30" hidden="1" x14ac:dyDescent="0.45">
      <c r="AD642"/>
    </row>
    <row r="643" spans="30:30" hidden="1" x14ac:dyDescent="0.45">
      <c r="AD643"/>
    </row>
    <row r="644" spans="30:30" hidden="1" x14ac:dyDescent="0.45">
      <c r="AD644"/>
    </row>
    <row r="645" spans="30:30" hidden="1" x14ac:dyDescent="0.45">
      <c r="AD645"/>
    </row>
    <row r="646" spans="30:30" hidden="1" x14ac:dyDescent="0.45">
      <c r="AD646"/>
    </row>
    <row r="647" spans="30:30" hidden="1" x14ac:dyDescent="0.45">
      <c r="AD647"/>
    </row>
    <row r="648" spans="30:30" hidden="1" x14ac:dyDescent="0.45">
      <c r="AD648"/>
    </row>
    <row r="649" spans="30:30" hidden="1" x14ac:dyDescent="0.45">
      <c r="AD649"/>
    </row>
    <row r="650" spans="30:30" hidden="1" x14ac:dyDescent="0.45">
      <c r="AD650"/>
    </row>
    <row r="651" spans="30:30" hidden="1" x14ac:dyDescent="0.45">
      <c r="AD651"/>
    </row>
    <row r="652" spans="30:30" hidden="1" x14ac:dyDescent="0.45">
      <c r="AD652"/>
    </row>
    <row r="653" spans="30:30" hidden="1" x14ac:dyDescent="0.45">
      <c r="AD653"/>
    </row>
    <row r="654" spans="30:30" hidden="1" x14ac:dyDescent="0.45">
      <c r="AD654"/>
    </row>
    <row r="655" spans="30:30" hidden="1" x14ac:dyDescent="0.45">
      <c r="AD655"/>
    </row>
    <row r="656" spans="30:30" hidden="1" x14ac:dyDescent="0.45">
      <c r="AD656"/>
    </row>
    <row r="657" spans="30:30" hidden="1" x14ac:dyDescent="0.45">
      <c r="AD657"/>
    </row>
    <row r="658" spans="30:30" hidden="1" x14ac:dyDescent="0.45">
      <c r="AD658"/>
    </row>
    <row r="659" spans="30:30" hidden="1" x14ac:dyDescent="0.45">
      <c r="AD659"/>
    </row>
    <row r="660" spans="30:30" hidden="1" x14ac:dyDescent="0.45">
      <c r="AD660"/>
    </row>
    <row r="661" spans="30:30" hidden="1" x14ac:dyDescent="0.45">
      <c r="AD661"/>
    </row>
    <row r="662" spans="30:30" hidden="1" x14ac:dyDescent="0.45">
      <c r="AD662"/>
    </row>
    <row r="663" spans="30:30" hidden="1" x14ac:dyDescent="0.45">
      <c r="AD663"/>
    </row>
    <row r="664" spans="30:30" hidden="1" x14ac:dyDescent="0.45">
      <c r="AD664"/>
    </row>
    <row r="665" spans="30:30" hidden="1" x14ac:dyDescent="0.45">
      <c r="AD665"/>
    </row>
    <row r="666" spans="30:30" hidden="1" x14ac:dyDescent="0.45">
      <c r="AD666"/>
    </row>
    <row r="667" spans="30:30" hidden="1" x14ac:dyDescent="0.45">
      <c r="AD667"/>
    </row>
    <row r="668" spans="30:30" hidden="1" x14ac:dyDescent="0.45">
      <c r="AD668"/>
    </row>
    <row r="669" spans="30:30" hidden="1" x14ac:dyDescent="0.45">
      <c r="AD669"/>
    </row>
    <row r="670" spans="30:30" hidden="1" x14ac:dyDescent="0.45">
      <c r="AD670"/>
    </row>
    <row r="671" spans="30:30" hidden="1" x14ac:dyDescent="0.45">
      <c r="AD671"/>
    </row>
    <row r="672" spans="30:30" hidden="1" x14ac:dyDescent="0.45">
      <c r="AD672"/>
    </row>
    <row r="673" spans="30:30" hidden="1" x14ac:dyDescent="0.45">
      <c r="AD673"/>
    </row>
    <row r="674" spans="30:30" hidden="1" x14ac:dyDescent="0.45">
      <c r="AD674"/>
    </row>
    <row r="675" spans="30:30" hidden="1" x14ac:dyDescent="0.45">
      <c r="AD675"/>
    </row>
    <row r="676" spans="30:30" hidden="1" x14ac:dyDescent="0.45">
      <c r="AD676"/>
    </row>
    <row r="677" spans="30:30" hidden="1" x14ac:dyDescent="0.45">
      <c r="AD677"/>
    </row>
    <row r="678" spans="30:30" hidden="1" x14ac:dyDescent="0.45">
      <c r="AD678"/>
    </row>
    <row r="679" spans="30:30" hidden="1" x14ac:dyDescent="0.45">
      <c r="AD679"/>
    </row>
    <row r="680" spans="30:30" hidden="1" x14ac:dyDescent="0.45">
      <c r="AD680"/>
    </row>
    <row r="681" spans="30:30" hidden="1" x14ac:dyDescent="0.45">
      <c r="AD681"/>
    </row>
    <row r="682" spans="30:30" hidden="1" x14ac:dyDescent="0.45">
      <c r="AD682"/>
    </row>
    <row r="683" spans="30:30" hidden="1" x14ac:dyDescent="0.45">
      <c r="AD683"/>
    </row>
    <row r="684" spans="30:30" hidden="1" x14ac:dyDescent="0.45">
      <c r="AD684"/>
    </row>
    <row r="685" spans="30:30" hidden="1" x14ac:dyDescent="0.45">
      <c r="AD685"/>
    </row>
    <row r="686" spans="30:30" hidden="1" x14ac:dyDescent="0.45">
      <c r="AD686"/>
    </row>
    <row r="687" spans="30:30" hidden="1" x14ac:dyDescent="0.45">
      <c r="AD687"/>
    </row>
    <row r="688" spans="30:30" hidden="1" x14ac:dyDescent="0.45">
      <c r="AD688"/>
    </row>
    <row r="689" spans="30:30" hidden="1" x14ac:dyDescent="0.45">
      <c r="AD689"/>
    </row>
    <row r="690" spans="30:30" hidden="1" x14ac:dyDescent="0.45">
      <c r="AD690"/>
    </row>
    <row r="691" spans="30:30" hidden="1" x14ac:dyDescent="0.45">
      <c r="AD691"/>
    </row>
    <row r="692" spans="30:30" hidden="1" x14ac:dyDescent="0.45">
      <c r="AD692"/>
    </row>
    <row r="693" spans="30:30" hidden="1" x14ac:dyDescent="0.45">
      <c r="AD693"/>
    </row>
    <row r="694" spans="30:30" hidden="1" x14ac:dyDescent="0.45">
      <c r="AD694"/>
    </row>
    <row r="695" spans="30:30" hidden="1" x14ac:dyDescent="0.45">
      <c r="AD695"/>
    </row>
    <row r="696" spans="30:30" hidden="1" x14ac:dyDescent="0.45">
      <c r="AD696"/>
    </row>
    <row r="697" spans="30:30" hidden="1" x14ac:dyDescent="0.45">
      <c r="AD697"/>
    </row>
    <row r="698" spans="30:30" hidden="1" x14ac:dyDescent="0.45">
      <c r="AD698"/>
    </row>
    <row r="699" spans="30:30" hidden="1" x14ac:dyDescent="0.45">
      <c r="AD699"/>
    </row>
    <row r="700" spans="30:30" hidden="1" x14ac:dyDescent="0.45">
      <c r="AD700"/>
    </row>
    <row r="701" spans="30:30" hidden="1" x14ac:dyDescent="0.45">
      <c r="AD701"/>
    </row>
    <row r="702" spans="30:30" hidden="1" x14ac:dyDescent="0.45">
      <c r="AD702"/>
    </row>
    <row r="703" spans="30:30" hidden="1" x14ac:dyDescent="0.45">
      <c r="AD703"/>
    </row>
    <row r="704" spans="30:30" hidden="1" x14ac:dyDescent="0.45">
      <c r="AD704"/>
    </row>
    <row r="705" spans="30:30" hidden="1" x14ac:dyDescent="0.45">
      <c r="AD705"/>
    </row>
    <row r="706" spans="30:30" hidden="1" x14ac:dyDescent="0.45">
      <c r="AD706"/>
    </row>
    <row r="707" spans="30:30" hidden="1" x14ac:dyDescent="0.45">
      <c r="AD707"/>
    </row>
    <row r="708" spans="30:30" hidden="1" x14ac:dyDescent="0.45">
      <c r="AD708"/>
    </row>
    <row r="709" spans="30:30" hidden="1" x14ac:dyDescent="0.45">
      <c r="AD709"/>
    </row>
    <row r="710" spans="30:30" hidden="1" x14ac:dyDescent="0.45">
      <c r="AD710"/>
    </row>
    <row r="711" spans="30:30" hidden="1" x14ac:dyDescent="0.45">
      <c r="AD711"/>
    </row>
    <row r="712" spans="30:30" hidden="1" x14ac:dyDescent="0.45">
      <c r="AD712"/>
    </row>
    <row r="713" spans="30:30" hidden="1" x14ac:dyDescent="0.45">
      <c r="AD713"/>
    </row>
    <row r="714" spans="30:30" hidden="1" x14ac:dyDescent="0.45">
      <c r="AD714"/>
    </row>
    <row r="715" spans="30:30" hidden="1" x14ac:dyDescent="0.45">
      <c r="AD715"/>
    </row>
    <row r="716" spans="30:30" hidden="1" x14ac:dyDescent="0.45">
      <c r="AD716"/>
    </row>
    <row r="717" spans="30:30" hidden="1" x14ac:dyDescent="0.45">
      <c r="AD717"/>
    </row>
    <row r="718" spans="30:30" hidden="1" x14ac:dyDescent="0.45">
      <c r="AD718"/>
    </row>
    <row r="719" spans="30:30" hidden="1" x14ac:dyDescent="0.45">
      <c r="AD719"/>
    </row>
    <row r="720" spans="30:30" hidden="1" x14ac:dyDescent="0.45">
      <c r="AD720"/>
    </row>
    <row r="721" spans="30:30" hidden="1" x14ac:dyDescent="0.45">
      <c r="AD721"/>
    </row>
    <row r="722" spans="30:30" hidden="1" x14ac:dyDescent="0.45">
      <c r="AD722"/>
    </row>
    <row r="723" spans="30:30" hidden="1" x14ac:dyDescent="0.45">
      <c r="AD723"/>
    </row>
    <row r="724" spans="30:30" hidden="1" x14ac:dyDescent="0.45">
      <c r="AD724"/>
    </row>
    <row r="1212" spans="31:31" hidden="1" x14ac:dyDescent="0.45">
      <c r="AE1212" s="61"/>
    </row>
  </sheetData>
  <sheetProtection sheet="1" formatColumns="0" formatRows="0" selectLockedCells="1"/>
  <sortState xmlns:xlrd2="http://schemas.microsoft.com/office/spreadsheetml/2017/richdata2" ref="AA2:AA87">
    <sortCondition ref="AA2:AA87"/>
  </sortState>
  <mergeCells count="39">
    <mergeCell ref="I18:P23"/>
    <mergeCell ref="I24:P26"/>
    <mergeCell ref="I27:P32"/>
    <mergeCell ref="I33:P36"/>
    <mergeCell ref="B35:D35"/>
    <mergeCell ref="B1:M1"/>
    <mergeCell ref="Y1:Z1"/>
    <mergeCell ref="D5:F5"/>
    <mergeCell ref="B18:C18"/>
    <mergeCell ref="B16:C16"/>
    <mergeCell ref="E18:F18"/>
    <mergeCell ref="I13:J13"/>
    <mergeCell ref="I14:J14"/>
    <mergeCell ref="F2:F3"/>
    <mergeCell ref="I12:J12"/>
    <mergeCell ref="E16:F16"/>
    <mergeCell ref="B14:C14"/>
    <mergeCell ref="B12:C12"/>
    <mergeCell ref="B13:C13"/>
    <mergeCell ref="E2:E3"/>
    <mergeCell ref="I16:P17"/>
    <mergeCell ref="C25:C26"/>
    <mergeCell ref="E25:E26"/>
    <mergeCell ref="B17:C17"/>
    <mergeCell ref="D19:F19"/>
    <mergeCell ref="K2:Q2"/>
    <mergeCell ref="D4:E4"/>
    <mergeCell ref="I15:J15"/>
    <mergeCell ref="I10:J10"/>
    <mergeCell ref="I11:Q11"/>
    <mergeCell ref="B8:G9"/>
    <mergeCell ref="C7:F7"/>
    <mergeCell ref="C27:F27"/>
    <mergeCell ref="C22:F22"/>
    <mergeCell ref="C24:F24"/>
    <mergeCell ref="B33:D33"/>
    <mergeCell ref="B34:D34"/>
    <mergeCell ref="B32:F32"/>
    <mergeCell ref="C29:F29"/>
  </mergeCells>
  <conditionalFormatting sqref="B4:D4">
    <cfRule type="expression" dxfId="413" priority="64">
      <formula>MaxFDP_AcclimatisedYN&lt;&gt;"No"</formula>
    </cfRule>
  </conditionalFormatting>
  <conditionalFormatting sqref="C2">
    <cfRule type="expression" dxfId="412" priority="66">
      <formula>ISBLANK($C$2)</formula>
    </cfRule>
  </conditionalFormatting>
  <conditionalFormatting sqref="C3">
    <cfRule type="expression" dxfId="411" priority="27">
      <formula>AND(ISNUMBER(MaxFDP_NumSectors),MaxFDP_NumSectors&gt;2,MaxFDP_SignOn_L_TimeOnly&gt;TIME(2,0,0),MaxFDP_SignOn_L_TimeOnly&lt;TIME(6,0,0))</formula>
    </cfRule>
    <cfRule type="expression" dxfId="410" priority="65">
      <formula>NOT(ISNUMBER($C$3))</formula>
    </cfRule>
  </conditionalFormatting>
  <conditionalFormatting sqref="C4">
    <cfRule type="expression" dxfId="409" priority="63">
      <formula>MaxFDP_AcclimatisedYN&lt;&gt;"No"</formula>
    </cfRule>
    <cfRule type="expression" dxfId="408" priority="68">
      <formula>AND($C$2="No",ISBLANK($C$4))</formula>
    </cfRule>
  </conditionalFormatting>
  <conditionalFormatting sqref="C5 F2 C22">
    <cfRule type="expression" dxfId="407" priority="34">
      <formula>MaxFDP_WOCL_ES_Nights="5th"</formula>
    </cfRule>
  </conditionalFormatting>
  <conditionalFormatting sqref="C5">
    <cfRule type="expression" dxfId="406" priority="33">
      <formula>ISBLANK($C$5)</formula>
    </cfRule>
  </conditionalFormatting>
  <conditionalFormatting sqref="C6 F6">
    <cfRule type="expression" dxfId="405" priority="19">
      <formula>AND(ISNUMBER($C$6),NOT(ISBLANK($F$6)))</formula>
    </cfRule>
  </conditionalFormatting>
  <conditionalFormatting sqref="D2">
    <cfRule type="expression" dxfId="404" priority="6">
      <formula>MaxFDP_AcclimatisedYN&lt;&gt;"Yes"</formula>
    </cfRule>
    <cfRule type="expression" dxfId="403" priority="7">
      <formula>AND($C$2="Yes",NOT(ISNUMBER($D$2)))</formula>
    </cfRule>
  </conditionalFormatting>
  <conditionalFormatting sqref="D3">
    <cfRule type="expression" dxfId="402" priority="28">
      <formula>AND(MaxFDP_SignOn_L_TimeOnly&gt;TIME(2,0,0),MaxFDP_SignOn_L_TimeOnly&lt;TIME(6,0,0))</formula>
    </cfRule>
  </conditionalFormatting>
  <conditionalFormatting sqref="D5">
    <cfRule type="expression" dxfId="401" priority="36">
      <formula>MaxFDP_AcclimatisedYN&lt;&gt;"No"</formula>
    </cfRule>
  </conditionalFormatting>
  <conditionalFormatting sqref="D12">
    <cfRule type="expression" dxfId="400" priority="76">
      <formula>ISBLANK($D$12)</formula>
    </cfRule>
  </conditionalFormatting>
  <conditionalFormatting sqref="D13">
    <cfRule type="expression" dxfId="399" priority="30">
      <formula>ISBLANK($D$13)</formula>
    </cfRule>
  </conditionalFormatting>
  <conditionalFormatting sqref="D14">
    <cfRule type="expression" dxfId="398" priority="29">
      <formula>ISBLANK($D$14)</formula>
    </cfRule>
  </conditionalFormatting>
  <conditionalFormatting sqref="D16 D18">
    <cfRule type="expression" dxfId="397" priority="67">
      <formula>NOT(ISNUMBER($D$18))</formula>
    </cfRule>
  </conditionalFormatting>
  <conditionalFormatting sqref="D17">
    <cfRule type="expression" dxfId="396" priority="15">
      <formula>NOT(ISNUMBER($D$17))</formula>
    </cfRule>
  </conditionalFormatting>
  <conditionalFormatting sqref="D6:F6">
    <cfRule type="expression" dxfId="395" priority="21">
      <formula>ISBLANK($C$6)</formula>
    </cfRule>
  </conditionalFormatting>
  <conditionalFormatting sqref="D19:F19">
    <cfRule type="expression" dxfId="394" priority="4">
      <formula>AND(ISNUMBER(D19),D19&gt;MaxFDP_MaxFDP+TIME(1,0,0))</formula>
    </cfRule>
    <cfRule type="expression" dxfId="393" priority="5">
      <formula>AND(ISNUMBER(D19),D19&gt;MaxFDP_MaxFDP)</formula>
    </cfRule>
  </conditionalFormatting>
  <conditionalFormatting sqref="E12">
    <cfRule type="expression" dxfId="392" priority="32">
      <formula>NOT(ISNUMBER($E$12))</formula>
    </cfRule>
  </conditionalFormatting>
  <conditionalFormatting sqref="E12:E13 F12:F14 D16:D18">
    <cfRule type="expression" dxfId="391" priority="1" stopIfTrue="1">
      <formula>AND(NOT(ISBLANK(D12)),NOT(ISNUMBER(D12)))</formula>
    </cfRule>
  </conditionalFormatting>
  <conditionalFormatting sqref="E13">
    <cfRule type="expression" dxfId="390" priority="31">
      <formula>NOT(ISNUMBER($E$13))</formula>
    </cfRule>
  </conditionalFormatting>
  <conditionalFormatting sqref="E14">
    <cfRule type="expression" dxfId="389" priority="40">
      <formula>$E$14="Err"</formula>
    </cfRule>
  </conditionalFormatting>
  <conditionalFormatting sqref="E23">
    <cfRule type="expression" dxfId="388" priority="59">
      <formula>NOT(ISNUMBER($E$23))</formula>
    </cfRule>
    <cfRule type="expression" dxfId="387" priority="80">
      <formula>AND(NOT(ISBLANK(MaxFDP_LSect_Out_Station)),NOT(ISNUMBER(E23)))</formula>
    </cfRule>
  </conditionalFormatting>
  <conditionalFormatting sqref="E25:E26">
    <cfRule type="expression" dxfId="386" priority="61">
      <formula>NOT(ISNUMBER($E$25))</formula>
    </cfRule>
  </conditionalFormatting>
  <conditionalFormatting sqref="E28">
    <cfRule type="expression" dxfId="385" priority="45">
      <formula>NOT(ISNUMBER($E$23))</formula>
    </cfRule>
    <cfRule type="expression" dxfId="384" priority="46">
      <formula>AND(NOT(ISBLANK(MaxFDP_LSect_Out_Station)),NOT(ISNUMBER(E28)))</formula>
    </cfRule>
  </conditionalFormatting>
  <conditionalFormatting sqref="E30">
    <cfRule type="expression" dxfId="383" priority="2">
      <formula>NOT(ISNUMBER($E$23))</formula>
    </cfRule>
    <cfRule type="expression" dxfId="382" priority="3">
      <formula>AND(NOT(ISBLANK(MaxFDP_LSect_Out_Station)),NOT(ISNUMBER(E30)))</formula>
    </cfRule>
  </conditionalFormatting>
  <conditionalFormatting sqref="F2 C5 C22">
    <cfRule type="expression" dxfId="381" priority="35">
      <formula>MaxFDP_WOCL_ES_Nights="4th"</formula>
    </cfRule>
  </conditionalFormatting>
  <conditionalFormatting sqref="F2 C22">
    <cfRule type="expression" dxfId="380" priority="18">
      <formula>AND(ISNUMBER($C$6),NOT(ISBLANK($F$6)))</formula>
    </cfRule>
  </conditionalFormatting>
  <conditionalFormatting sqref="F6 C6">
    <cfRule type="expression" dxfId="379" priority="24">
      <formula>AND(ISNUMBER(MaxFDP_StbyStartZ),ISBLANK(maxFDP_StbyDecrement))</formula>
    </cfRule>
  </conditionalFormatting>
  <conditionalFormatting sqref="F12">
    <cfRule type="expression" dxfId="378" priority="74">
      <formula>NOT(ISNUMBER($F$12))</formula>
    </cfRule>
  </conditionalFormatting>
  <conditionalFormatting sqref="F13">
    <cfRule type="expression" dxfId="377" priority="42">
      <formula>NOT(ISNUMBER($F$13))</formula>
    </cfRule>
  </conditionalFormatting>
  <conditionalFormatting sqref="F14">
    <cfRule type="expression" dxfId="376" priority="41">
      <formula>NOT(ISNUMBER($F$14))</formula>
    </cfRule>
  </conditionalFormatting>
  <conditionalFormatting sqref="F17">
    <cfRule type="expression" dxfId="375" priority="8">
      <formula>AND(LEFT(MaxFDP_Spare,1)="-",ABS(MaxFDP_NoExt_LatestLastPush_Z-MaxFDP_LastPushZ)&gt;TIME(1,0,0))</formula>
    </cfRule>
    <cfRule type="expression" dxfId="374" priority="9">
      <formula>MaxFDP_Spare="-01:00"</formula>
    </cfRule>
    <cfRule type="expression" dxfId="373" priority="12">
      <formula>AND(LEFT(MaxFDP_Spare,1)="-",MID(MaxFDP_Spare,2,2)="00")</formula>
    </cfRule>
  </conditionalFormatting>
  <conditionalFormatting sqref="F21">
    <cfRule type="expression" dxfId="372" priority="26">
      <formula>AND(ISNUMBER(MaxFDP_NumSectors),MaxFDP_NumSectors&gt;2,MaxFDP_SignOn_L_TimeOnly&gt;TIME(2,0,0),MaxFDP_SignOn_L_TimeOnly&lt;TIME(6,0,0))</formula>
    </cfRule>
  </conditionalFormatting>
  <conditionalFormatting sqref="I4:J9">
    <cfRule type="expression" dxfId="371" priority="17">
      <formula>AND(ISNUMBER(MaxFDP_StbyStartL),(MaxFDP_StbyStartL-INT(MaxFDP_StbyStartL))&gt;=$I4,(MaxFDP_StbyStartL-INT(MaxFDP_StbyStartL))&lt;=$J4)</formula>
    </cfRule>
  </conditionalFormatting>
  <conditionalFormatting sqref="K4:P9">
    <cfRule type="expression" dxfId="370" priority="25">
      <formula>AND($Q4=K4,K$3=$C$3)</formula>
    </cfRule>
  </conditionalFormatting>
  <conditionalFormatting sqref="K13:P14">
    <cfRule type="expression" dxfId="369" priority="434">
      <formula>AND(K13=$Q13,$C$3=K$12)</formula>
    </cfRule>
  </conditionalFormatting>
  <conditionalFormatting sqref="M4:P9 M13:P14">
    <cfRule type="expression" dxfId="368" priority="431">
      <formula>AND(MaxFDP_NumSectors&gt;2,MaxFDP_SignOn_L_TimeOnly&gt;TIME(2,0,0),MaxFDP_SignOn_L_TimeOnly&lt;TIME(6,0,0))</formula>
    </cfRule>
  </conditionalFormatting>
  <dataValidations count="11">
    <dataValidation type="list" allowBlank="1" showInputMessage="1" sqref="E21 E25 E23 F12:F14 D2" xr:uid="{8210520B-5A93-4CB7-A69B-B17E8115A38D}">
      <formula1>MaxFDP_TimeZones</formula1>
    </dataValidation>
    <dataValidation type="list" allowBlank="1" showInputMessage="1" showErrorMessage="1" sqref="C2" xr:uid="{831BB983-8C8C-4721-8EF7-9ADF5151AE79}">
      <formula1>"Yes,No"</formula1>
    </dataValidation>
    <dataValidation type="list" allowBlank="1" showInputMessage="1" showErrorMessage="1" sqref="C4" xr:uid="{F56C7272-B4C0-4399-89CD-4C9858819B7B}">
      <formula1>"&lt;30 Hrs,&gt;=30 Hrs"</formula1>
    </dataValidation>
    <dataValidation type="list" allowBlank="1" showInputMessage="1" sqref="E13" xr:uid="{BFBD7A9F-AB72-408E-8816-8EA01D20E5DB}">
      <formula1>MaxFDP_BlockTimes</formula1>
    </dataValidation>
    <dataValidation type="list" allowBlank="1" showInputMessage="1" sqref="C3" xr:uid="{26AA60D4-F645-49CF-99EC-5363227DC8B7}">
      <formula1>"1,2,3,4,5,6"</formula1>
    </dataValidation>
    <dataValidation type="list" allowBlank="1" showInputMessage="1" showErrorMessage="1" sqref="C5" xr:uid="{774B8A9D-0DA4-4519-9CA7-5604CF789249}">
      <formula1>MaxFDP_WOCL_ES_List</formula1>
    </dataValidation>
    <dataValidation type="list" allowBlank="1" showInputMessage="1" sqref="D12:D14" xr:uid="{995417D8-653A-43B4-A36C-FFDEDB41B09A}">
      <formula1>MaxFDP_Airfields</formula1>
    </dataValidation>
    <dataValidation type="list" allowBlank="1" showInputMessage="1" sqref="E12" xr:uid="{691FA540-45C6-4855-91E4-5C80D060A13B}">
      <formula1>MaxFDP_UTCs</formula1>
    </dataValidation>
    <dataValidation type="list" allowBlank="1" showInputMessage="1" sqref="D16 D18" xr:uid="{0AF71A3B-E6FB-423C-ADCE-F0C6C24873F4}">
      <formula1>MaxFDP_BlockToSignOff_List</formula1>
    </dataValidation>
    <dataValidation type="list" allowBlank="1" showInputMessage="1" sqref="D17" xr:uid="{88BF567A-992C-40C8-A88C-2BD9F40712B1}">
      <formula1>MaxFDP_LastPushList</formula1>
    </dataValidation>
    <dataValidation type="list" allowBlank="1" showInputMessage="1" sqref="C6" xr:uid="{BF15AB8E-3471-455E-A188-C2EA26AC967E}">
      <formula1>MaxFDP_SbyCallOut_UTCs</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F53A1-261C-45B0-9A38-A3CAD96FCDF4}">
  <dimension ref="A1:AF1212"/>
  <sheetViews>
    <sheetView showGridLines="0" showRowColHeaders="0" zoomScale="145" zoomScaleNormal="145" workbookViewId="0">
      <selection activeCell="C2" sqref="C2"/>
    </sheetView>
  </sheetViews>
  <sheetFormatPr defaultColWidth="0" defaultRowHeight="14.25" customHeight="1" zeroHeight="1" x14ac:dyDescent="0.45"/>
  <cols>
    <col min="1" max="1" width="1.59765625" style="4" customWidth="1"/>
    <col min="2" max="2" width="27.265625" style="4" customWidth="1"/>
    <col min="3" max="3" width="9.59765625" style="4" customWidth="1"/>
    <col min="4" max="6" width="10.59765625" style="4" customWidth="1"/>
    <col min="7" max="8" width="1.59765625" style="4" customWidth="1"/>
    <col min="9" max="16" width="9.1328125" style="4" customWidth="1"/>
    <col min="17" max="17" width="9" style="4" hidden="1" customWidth="1"/>
    <col min="18" max="18" width="1.59765625" style="4" customWidth="1"/>
    <col min="19" max="19" width="31.86328125" style="4" customWidth="1"/>
    <col min="20" max="20" width="1.59765625" style="4" hidden="1"/>
    <col min="21" max="22" width="9" style="4" hidden="1"/>
    <col min="23" max="23" width="8.59765625" style="4" hidden="1"/>
    <col min="24" max="24" width="9" style="4" hidden="1"/>
    <col min="25" max="25" width="5.265625" style="4" hidden="1"/>
    <col min="26" max="26" width="5.73046875" style="4" hidden="1"/>
    <col min="27" max="27" width="10.3984375" style="4" hidden="1"/>
    <col min="28" max="29" width="9" style="4" hidden="1"/>
    <col min="30" max="30" width="9.73046875" style="4" hidden="1"/>
    <col min="31" max="31" width="21" style="4" hidden="1"/>
    <col min="32" max="32" width="0" style="4" hidden="1"/>
    <col min="33" max="16384" width="9" style="4" hidden="1"/>
  </cols>
  <sheetData>
    <row r="1" spans="1:32" ht="33.75" customHeight="1" thickBot="1" x14ac:dyDescent="0.5">
      <c r="A1" s="1"/>
      <c r="B1" s="139">
        <v>45280</v>
      </c>
      <c r="C1" s="139"/>
      <c r="D1" s="139"/>
      <c r="E1" s="139"/>
      <c r="F1" s="139"/>
      <c r="G1" s="139"/>
      <c r="H1" s="139"/>
      <c r="I1" s="139"/>
      <c r="J1" s="139"/>
      <c r="K1" s="139"/>
      <c r="L1" s="139"/>
      <c r="M1" s="139"/>
      <c r="N1" s="1"/>
      <c r="O1" s="1"/>
      <c r="P1" s="1"/>
      <c r="Q1" s="1"/>
      <c r="R1" s="1"/>
      <c r="S1" s="1"/>
      <c r="U1" s="62" t="s">
        <v>7</v>
      </c>
      <c r="V1" s="63" t="s">
        <v>21</v>
      </c>
      <c r="W1" s="95" t="s">
        <v>142</v>
      </c>
      <c r="X1" s="62" t="s">
        <v>22</v>
      </c>
      <c r="Y1" s="140" t="s">
        <v>47</v>
      </c>
      <c r="Z1" s="141"/>
      <c r="AA1" s="87" t="s">
        <v>140</v>
      </c>
      <c r="AB1" s="62" t="s">
        <v>124</v>
      </c>
      <c r="AC1" s="62" t="s">
        <v>126</v>
      </c>
      <c r="AD1" s="63" t="s">
        <v>130</v>
      </c>
      <c r="AE1"/>
      <c r="AF1"/>
    </row>
    <row r="2" spans="1:32" ht="15" customHeight="1" x14ac:dyDescent="0.45">
      <c r="A2" s="1">
        <v>1</v>
      </c>
      <c r="B2" s="24" t="s">
        <v>143</v>
      </c>
      <c r="C2" s="17"/>
      <c r="D2" s="97"/>
      <c r="E2" s="122" t="s">
        <v>16</v>
      </c>
      <c r="F2" s="145" t="str">
        <f>IF(MaxFDP_Done="Err","N/A",IF(MaxFDP_AcclimatisedYN="Yes",MIN(MaxFDP_UnAccMaxFDPList),IF(MaxFDP_AcclimatisedYN="No",MIN(MaxFDP_AccMaxFDPList),"N/A"))-MaxFDP_WOCL_ES_Reduction/24-IF(ISNUMBER(maxFDP_StbyDecrement),maxFDP_StbyDecrement,0))</f>
        <v>N/A</v>
      </c>
      <c r="G2" s="1"/>
      <c r="H2" s="1"/>
      <c r="I2" s="93" t="s">
        <v>141</v>
      </c>
      <c r="J2" s="94" t="str">
        <f>IF(MaxFDP_Done="Ok",IFERROR(MaxFDP_SignOn_L+(MaxFDP_AccTz-MaxFDP_SignOn_Tz),"N/A"),"N/A")</f>
        <v>N/A</v>
      </c>
      <c r="K2" s="131" t="s">
        <v>145</v>
      </c>
      <c r="L2" s="132"/>
      <c r="M2" s="132"/>
      <c r="N2" s="132"/>
      <c r="O2" s="132"/>
      <c r="P2" s="132"/>
      <c r="Q2" s="133"/>
      <c r="R2" s="1"/>
      <c r="S2" s="1"/>
      <c r="U2" s="37">
        <v>0.33333333333333331</v>
      </c>
      <c r="V2" s="96"/>
      <c r="W2" s="96"/>
      <c r="X2" s="39"/>
      <c r="Y2" s="27" t="s">
        <v>48</v>
      </c>
      <c r="Z2" s="26">
        <v>0</v>
      </c>
      <c r="AA2" s="27"/>
      <c r="AB2" s="88"/>
      <c r="AC2" s="38">
        <v>0.25</v>
      </c>
      <c r="AD2" s="38"/>
    </row>
    <row r="3" spans="1:32" ht="15" customHeight="1" thickBot="1" x14ac:dyDescent="0.5">
      <c r="A3" s="1"/>
      <c r="B3" s="24" t="s">
        <v>25</v>
      </c>
      <c r="C3" s="43"/>
      <c r="D3" s="48" t="s">
        <v>120</v>
      </c>
      <c r="E3" s="122"/>
      <c r="F3" s="146"/>
      <c r="G3" s="1"/>
      <c r="H3" s="1"/>
      <c r="I3" s="30" t="s">
        <v>10</v>
      </c>
      <c r="J3" s="30" t="s">
        <v>13</v>
      </c>
      <c r="K3" s="30">
        <v>1</v>
      </c>
      <c r="L3" s="30">
        <v>2</v>
      </c>
      <c r="M3" s="30">
        <v>3</v>
      </c>
      <c r="N3" s="30">
        <v>4</v>
      </c>
      <c r="O3" s="30">
        <v>5</v>
      </c>
      <c r="P3" s="30">
        <v>6</v>
      </c>
      <c r="Q3" s="30" t="s">
        <v>16</v>
      </c>
      <c r="R3" s="1"/>
      <c r="S3" s="1"/>
      <c r="U3" s="37">
        <v>0.375</v>
      </c>
      <c r="V3" s="96">
        <v>0</v>
      </c>
      <c r="W3" s="96">
        <f>MaxFDP_SignOn_Z</f>
        <v>0</v>
      </c>
      <c r="X3" s="40">
        <v>0</v>
      </c>
      <c r="Y3" s="27" t="s">
        <v>49</v>
      </c>
      <c r="Z3" s="26">
        <v>2</v>
      </c>
      <c r="AA3" s="27" t="s">
        <v>78</v>
      </c>
      <c r="AB3" s="89" t="s">
        <v>125</v>
      </c>
      <c r="AD3" s="15" t="b">
        <f>IF(ISNUMBER(MaxFDP_NoExt_LatestLastPush_Z),MaxFDP_NoExt_LatestLastPush_Z-IF(MaxFDP_NoExt_LatestLastPush_Z&gt;1,1,0))</f>
        <v>0</v>
      </c>
    </row>
    <row r="4" spans="1:32" ht="15" customHeight="1" x14ac:dyDescent="0.45">
      <c r="A4" s="1"/>
      <c r="B4" s="24" t="s">
        <v>26</v>
      </c>
      <c r="C4" s="52"/>
      <c r="D4" s="134" t="s">
        <v>24</v>
      </c>
      <c r="E4" s="134"/>
      <c r="F4" s="79" t="str">
        <f>IF(AND(ISNUMBER(MaxFDP_SignOn_Z),ISNUMBER(MaxFDP_MaxFDP)),MaxFDP_SignOn_Z+MaxFDP_MaxFDP,"N/A")</f>
        <v>N/A</v>
      </c>
      <c r="G4" s="1"/>
      <c r="H4" s="1"/>
      <c r="I4" s="33">
        <v>0</v>
      </c>
      <c r="J4" s="33">
        <v>0.24930555555555556</v>
      </c>
      <c r="K4" s="31">
        <v>0.41666666666666669</v>
      </c>
      <c r="L4" s="28">
        <v>0.41666666666666669</v>
      </c>
      <c r="M4" s="28">
        <v>0.40625</v>
      </c>
      <c r="N4" s="28">
        <v>0.38541666666666669</v>
      </c>
      <c r="O4" s="28">
        <v>0.375</v>
      </c>
      <c r="P4" s="28">
        <v>0.34375</v>
      </c>
      <c r="Q4" s="29" t="str" cm="1">
        <f t="array" ref="Q4">IF(OR(MaxFDP_Done&lt;&gt;"Ok",MaxFDP_AcclimatisedYN&lt;&gt;"Yes"),"",IF(AND((MaxFDP_AccTz_SignOn_L-INT(MaxFDP_AccTz_SignOn_L))&gt;=I4,(MaxFDP_AccTz_SignOn_L-INT(MaxFDP_AccTz_SignOn_L))&lt;=J4),INDEX(MaxFDP_Acc_FDPs,ROW()-ROW(MaxFDP_AccFDPTop),MaxFDP_NumSectors),IFERROR(IF(AND(ISNUMBER(MaxFDP_StbyStartL),(MaxFDP_StbyStartL-INT(MaxFDP_StbyStartL))&gt;=I4,(MaxFDP_StbyStartL-INT(MaxFDP_StbyStartL))&lt;=J4),INDEX(MaxFDP_Acc_FDPs,ROW()-ROW(MaxFDP_AccFDPTop),MaxFDP_NumSectors),""),"")))</f>
        <v/>
      </c>
      <c r="R4" s="1"/>
      <c r="S4" s="2"/>
      <c r="U4" s="37">
        <v>0.39583333333333331</v>
      </c>
      <c r="V4" s="96">
        <v>3.472222222222222E-3</v>
      </c>
      <c r="W4" s="96">
        <f t="shared" ref="W4:W67" si="0">IF(W3&lt;TIME(0,5,0),1,W3-TIME(0,5,0))</f>
        <v>1</v>
      </c>
      <c r="X4" s="40">
        <v>3.472222222222222E-3</v>
      </c>
      <c r="Y4" s="27" t="s">
        <v>50</v>
      </c>
      <c r="Z4" s="26">
        <v>4</v>
      </c>
      <c r="AA4" s="27" t="s">
        <v>87</v>
      </c>
      <c r="AB4" s="90">
        <v>0.25</v>
      </c>
      <c r="AD4" s="15"/>
      <c r="AE4" s="58"/>
    </row>
    <row r="5" spans="1:32" ht="15" customHeight="1" x14ac:dyDescent="0.45">
      <c r="A5" s="1"/>
      <c r="B5" s="24" t="s">
        <v>114</v>
      </c>
      <c r="C5" s="43" t="s">
        <v>48</v>
      </c>
      <c r="D5" s="142">
        <f>IFERROR(VLOOKUP(MaxFDP_WOCL_ES_Nights,MaxFDP_WOCL_ES,2,FALSE),"")</f>
        <v>0</v>
      </c>
      <c r="E5" s="142"/>
      <c r="F5" s="142"/>
      <c r="G5" s="8"/>
      <c r="H5" s="8"/>
      <c r="I5" s="33">
        <v>0.25</v>
      </c>
      <c r="J5" s="33">
        <v>0.33263888888888887</v>
      </c>
      <c r="K5" s="32">
        <v>0.52083333333333337</v>
      </c>
      <c r="L5" s="6">
        <v>0.52083333333333337</v>
      </c>
      <c r="M5" s="6">
        <v>0.48958333333333331</v>
      </c>
      <c r="N5" s="6">
        <v>0.45833333333333331</v>
      </c>
      <c r="O5" s="6">
        <v>0.42708333333333331</v>
      </c>
      <c r="P5" s="6">
        <v>0.40625</v>
      </c>
      <c r="Q5" s="7" t="str" cm="1">
        <f t="array" ref="Q5">IF(OR(MaxFDP_Done&lt;&gt;"Ok",MaxFDP_AcclimatisedYN&lt;&gt;"Yes"),"",IF(AND((MaxFDP_AccTz_SignOn_L-INT(MaxFDP_AccTz_SignOn_L))&gt;=I5,(MaxFDP_AccTz_SignOn_L-INT(MaxFDP_AccTz_SignOn_L))&lt;=J5),INDEX(MaxFDP_Acc_FDPs,ROW()-ROW(MaxFDP_AccFDPTop),MaxFDP_NumSectors),IFERROR(IF(AND(ISNUMBER(MaxFDP_StbyStartL),(MaxFDP_StbyStartL-INT(MaxFDP_StbyStartL))&gt;=I5,(MaxFDP_StbyStartL-INT(MaxFDP_StbyStartL))&lt;=J5),INDEX(MaxFDP_Acc_FDPs,ROW()-ROW(MaxFDP_AccFDPTop),MaxFDP_NumSectors),""),"")))</f>
        <v/>
      </c>
      <c r="R5" s="1"/>
      <c r="S5" s="2"/>
      <c r="U5" s="37">
        <v>0.41666666666666669</v>
      </c>
      <c r="V5" s="96">
        <v>6.9444444444444397E-3</v>
      </c>
      <c r="W5" s="96">
        <f t="shared" si="0"/>
        <v>0.99652777777777779</v>
      </c>
      <c r="X5" s="38">
        <v>6.9444444444444397E-3</v>
      </c>
      <c r="Y5"/>
      <c r="AA5" s="27" t="s">
        <v>70</v>
      </c>
      <c r="AB5" s="90">
        <v>0.25347222222222199</v>
      </c>
      <c r="AD5" s="15"/>
      <c r="AE5" s="58"/>
    </row>
    <row r="6" spans="1:32" ht="15" customHeight="1" x14ac:dyDescent="0.45">
      <c r="A6" s="1"/>
      <c r="B6" s="24" t="s">
        <v>127</v>
      </c>
      <c r="C6" s="50"/>
      <c r="D6" s="56" t="str">
        <f>IF(AND(ISNUMBER(MaxFDP_StbyStartZ),ISNUMBER(MaxFDP_SignOn_Tz)),MaxFDP_StbyStartZ+MaxFDP_SignOn_Tz,"N/A")</f>
        <v>N/A</v>
      </c>
      <c r="E6" s="24" t="s">
        <v>128</v>
      </c>
      <c r="F6" s="57" t="str">
        <f>IF(AND(ISNUMBER(MaxFDP_StbyStartZ),ISNUMBER(MaxFDP_SignOn_Z)),IF(MaxFDP_SignOn_Z-MaxFDP_StbyStartZ+IF(MaxFDP_StbyStartZ&gt;MaxFDP_SignOn_Z,1,0)&lt;MaxFDP_StbyThreshold,"&lt; 6 Hrs",MaxFDP_SignOn_Z-MaxFDP_StbyStartZ+IF(MaxFDP_StbyStartZ&gt;MaxFDP_SignOn_Z,1,0)-MaxFDP_StbyThreshold),"")</f>
        <v/>
      </c>
      <c r="G6" s="24"/>
      <c r="H6" s="1"/>
      <c r="I6" s="33">
        <v>0.33333333333333331</v>
      </c>
      <c r="J6" s="33">
        <v>0.54097222222222219</v>
      </c>
      <c r="K6" s="32">
        <v>0.5625</v>
      </c>
      <c r="L6" s="6">
        <v>0.5625</v>
      </c>
      <c r="M6" s="6">
        <v>0.53125</v>
      </c>
      <c r="N6" s="6">
        <v>0.5</v>
      </c>
      <c r="O6" s="6">
        <v>0.46875</v>
      </c>
      <c r="P6" s="6">
        <v>0.4375</v>
      </c>
      <c r="Q6" s="7" t="str" cm="1">
        <f t="array" ref="Q6">IF(OR(MaxFDP_Done&lt;&gt;"Ok",MaxFDP_AcclimatisedYN&lt;&gt;"Yes"),"",IF(AND((MaxFDP_AccTz_SignOn_L-INT(MaxFDP_AccTz_SignOn_L))&gt;=I6,(MaxFDP_AccTz_SignOn_L-INT(MaxFDP_AccTz_SignOn_L))&lt;=J6),INDEX(MaxFDP_Acc_FDPs,ROW()-ROW(MaxFDP_AccFDPTop),MaxFDP_NumSectors),IFERROR(IF(AND(ISNUMBER(MaxFDP_StbyStartL),(MaxFDP_StbyStartL-INT(MaxFDP_StbyStartL))&gt;=I6,(MaxFDP_StbyStartL-INT(MaxFDP_StbyStartL))&lt;=J6),INDEX(MaxFDP_Acc_FDPs,ROW()-ROW(MaxFDP_AccFDPTop),MaxFDP_NumSectors),""),"")))</f>
        <v/>
      </c>
      <c r="R6" s="1"/>
      <c r="S6" s="2"/>
      <c r="U6" s="37">
        <v>0.4375</v>
      </c>
      <c r="V6" s="96">
        <v>1.0416666666666701E-2</v>
      </c>
      <c r="W6" s="96">
        <f t="shared" si="0"/>
        <v>0.99305555555555558</v>
      </c>
      <c r="X6" s="38">
        <v>1.0416666666666701E-2</v>
      </c>
      <c r="Y6"/>
      <c r="AA6" s="27" t="s">
        <v>101</v>
      </c>
      <c r="AB6" s="90">
        <v>0.25694444444444398</v>
      </c>
      <c r="AD6" s="15">
        <f>AD3-TIME(2,0,0)+IF(AD3-TIME(2,0,0)&lt;0,1,0)</f>
        <v>0.91666666666666663</v>
      </c>
      <c r="AE6" s="58"/>
    </row>
    <row r="7" spans="1:32" ht="15" customHeight="1" x14ac:dyDescent="0.45">
      <c r="A7" s="1"/>
      <c r="B7" s="8"/>
      <c r="C7" s="138" t="str">
        <f>IF(AND(ISNUMBER(MaxFDP_StbyStartZ),ISNUMBER(MaxFDP_SignOn_Z)),MaxFDP_SignOn_Z-MaxFDP_StbyStartZ+IF(MaxFDP_SignOn_Z&lt;MaxFDP_StbyStartZ,1,0),"")</f>
        <v/>
      </c>
      <c r="D7" s="138"/>
      <c r="E7" s="138"/>
      <c r="F7" s="138"/>
      <c r="G7" s="8"/>
      <c r="H7" s="1"/>
      <c r="I7" s="33">
        <v>0.54166666666666663</v>
      </c>
      <c r="J7" s="33">
        <v>0.74930555555555556</v>
      </c>
      <c r="K7" s="32">
        <v>0.52083333333333337</v>
      </c>
      <c r="L7" s="6">
        <v>0.52083333333333337</v>
      </c>
      <c r="M7" s="6">
        <v>0.44791666666666669</v>
      </c>
      <c r="N7" s="6">
        <v>0.44791666666666669</v>
      </c>
      <c r="O7" s="6">
        <v>0.42708333333333331</v>
      </c>
      <c r="P7" s="6">
        <v>0.38541666666666669</v>
      </c>
      <c r="Q7" s="7" t="str" cm="1">
        <f t="array" ref="Q7">IF(OR(MaxFDP_Done&lt;&gt;"Ok",MaxFDP_AcclimatisedYN&lt;&gt;"Yes"),"",IF(AND((MaxFDP_AccTz_SignOn_L-INT(MaxFDP_AccTz_SignOn_L))&gt;=I7,(MaxFDP_AccTz_SignOn_L-INT(MaxFDP_AccTz_SignOn_L))&lt;=J7),INDEX(MaxFDP_Acc_FDPs,ROW()-ROW(MaxFDP_AccFDPTop),MaxFDP_NumSectors),IFERROR(IF(AND(ISNUMBER(MaxFDP_StbyStartL),(MaxFDP_StbyStartL-INT(MaxFDP_StbyStartL))&gt;=I7,(MaxFDP_StbyStartL-INT(MaxFDP_StbyStartL))&lt;=J7),INDEX(MaxFDP_Acc_FDPs,ROW()-ROW(MaxFDP_AccFDPTop),MaxFDP_NumSectors),""),"")))</f>
        <v/>
      </c>
      <c r="R7" s="1"/>
      <c r="S7" s="2"/>
      <c r="U7" s="37">
        <v>0.45833333333333331</v>
      </c>
      <c r="V7" s="96">
        <v>1.38888888888889E-2</v>
      </c>
      <c r="W7" s="96">
        <f t="shared" si="0"/>
        <v>0.98958333333333337</v>
      </c>
      <c r="X7" s="38">
        <v>1.38888888888889E-2</v>
      </c>
      <c r="Y7"/>
      <c r="AA7" s="27" t="s">
        <v>103</v>
      </c>
      <c r="AB7" s="90">
        <v>0.26041666666666702</v>
      </c>
      <c r="AD7" s="15">
        <f t="shared" ref="AD7:AD70" si="1">IF(AND(HOUR(AD6)=23,MINUTE(AD6)=55),0,AD6+TIME(0,5,0))</f>
        <v>0.92013888888888884</v>
      </c>
      <c r="AE7" s="58"/>
    </row>
    <row r="8" spans="1:32" ht="15" customHeight="1" x14ac:dyDescent="0.45">
      <c r="A8" s="1"/>
      <c r="B8" s="137" t="s">
        <v>119</v>
      </c>
      <c r="C8" s="137"/>
      <c r="D8" s="137"/>
      <c r="E8" s="137"/>
      <c r="F8" s="137"/>
      <c r="G8" s="137"/>
      <c r="H8" s="1"/>
      <c r="I8" s="33">
        <v>0.75</v>
      </c>
      <c r="J8" s="33">
        <v>0.9159722222222223</v>
      </c>
      <c r="K8" s="32">
        <v>0.47916666666666669</v>
      </c>
      <c r="L8" s="6">
        <v>0.47916666666666669</v>
      </c>
      <c r="M8" s="6">
        <v>0.41666666666666669</v>
      </c>
      <c r="N8" s="6">
        <v>0.39583333333333331</v>
      </c>
      <c r="O8" s="6">
        <v>0.38541666666666669</v>
      </c>
      <c r="P8" s="6">
        <v>0.34375</v>
      </c>
      <c r="Q8" s="7" t="str" cm="1">
        <f t="array" ref="Q8">IF(OR(MaxFDP_Done&lt;&gt;"Ok",MaxFDP_AcclimatisedYN&lt;&gt;"Yes"),"",IF(AND((MaxFDP_AccTz_SignOn_L-INT(MaxFDP_AccTz_SignOn_L))&gt;=I8,(MaxFDP_AccTz_SignOn_L-INT(MaxFDP_AccTz_SignOn_L))&lt;=J8),INDEX(MaxFDP_Acc_FDPs,ROW()-ROW(MaxFDP_AccFDPTop),MaxFDP_NumSectors),IFERROR(IF(AND(ISNUMBER(MaxFDP_StbyStartL),(MaxFDP_StbyStartL-INT(MaxFDP_StbyStartL))&gt;=I8,(MaxFDP_StbyStartL-INT(MaxFDP_StbyStartL))&lt;=J8),INDEX(MaxFDP_Acc_FDPs,ROW()-ROW(MaxFDP_AccFDPTop),MaxFDP_NumSectors),""),"")))</f>
        <v/>
      </c>
      <c r="R8" s="1"/>
      <c r="S8" s="2"/>
      <c r="U8" s="37">
        <v>0.5</v>
      </c>
      <c r="V8" s="96">
        <v>1.7361111111111101E-2</v>
      </c>
      <c r="W8" s="96">
        <f t="shared" si="0"/>
        <v>0.98611111111111116</v>
      </c>
      <c r="X8" s="38">
        <v>1.7361111111111101E-2</v>
      </c>
      <c r="Y8"/>
      <c r="AA8" s="27" t="s">
        <v>57</v>
      </c>
      <c r="AB8" s="90">
        <v>0.26388888888888901</v>
      </c>
      <c r="AD8" s="15">
        <f t="shared" si="1"/>
        <v>0.92361111111111105</v>
      </c>
      <c r="AE8" s="58"/>
    </row>
    <row r="9" spans="1:32" ht="15" customHeight="1" x14ac:dyDescent="0.45">
      <c r="A9" s="1"/>
      <c r="B9" s="137"/>
      <c r="C9" s="137"/>
      <c r="D9" s="137"/>
      <c r="E9" s="137"/>
      <c r="F9" s="137"/>
      <c r="G9" s="137"/>
      <c r="H9" s="1"/>
      <c r="I9" s="33">
        <v>0.91666666666666663</v>
      </c>
      <c r="J9" s="33">
        <v>0.99930555555555556</v>
      </c>
      <c r="K9" s="32">
        <v>0.41666666666666669</v>
      </c>
      <c r="L9" s="6">
        <v>0.41666666666666669</v>
      </c>
      <c r="M9" s="6">
        <v>0.40625</v>
      </c>
      <c r="N9" s="6">
        <v>0.38541666666666669</v>
      </c>
      <c r="O9" s="6">
        <v>0.375</v>
      </c>
      <c r="P9" s="6">
        <v>0.34375</v>
      </c>
      <c r="Q9" s="7" t="str" cm="1">
        <f t="array" ref="Q9">IF(OR(MaxFDP_Done&lt;&gt;"Ok",MaxFDP_AcclimatisedYN&lt;&gt;"Yes"),"",IF(AND((MaxFDP_AccTz_SignOn_L-INT(MaxFDP_AccTz_SignOn_L))&gt;=I9,(MaxFDP_AccTz_SignOn_L-INT(MaxFDP_AccTz_SignOn_L))&lt;=J9),INDEX(MaxFDP_Acc_FDPs,ROW()-ROW(MaxFDP_AccFDPTop),MaxFDP_NumSectors),IFERROR(IF(AND(ISNUMBER(MaxFDP_StbyStartL),(MaxFDP_StbyStartL-INT(MaxFDP_StbyStartL))&gt;=I9,(MaxFDP_StbyStartL-INT(MaxFDP_StbyStartL))&lt;=J9),INDEX(MaxFDP_Acc_FDPs,ROW()-ROW(MaxFDP_AccFDPTop),MaxFDP_NumSectors),""),"")))</f>
        <v/>
      </c>
      <c r="R9" s="1"/>
      <c r="S9" s="2"/>
      <c r="U9" s="37">
        <v>0.54166666666666663</v>
      </c>
      <c r="V9" s="96">
        <v>2.0833333333333301E-2</v>
      </c>
      <c r="W9" s="96">
        <f t="shared" si="0"/>
        <v>0.98263888888888895</v>
      </c>
      <c r="X9" s="38">
        <v>2.0833333333333301E-2</v>
      </c>
      <c r="Y9"/>
      <c r="AA9" s="27" t="s">
        <v>52</v>
      </c>
      <c r="AB9" s="90">
        <v>0.26736111111111099</v>
      </c>
      <c r="AD9" s="15">
        <f t="shared" si="1"/>
        <v>0.92708333333333326</v>
      </c>
      <c r="AE9" s="58"/>
    </row>
    <row r="10" spans="1:32" ht="5.0999999999999996" customHeight="1" x14ac:dyDescent="0.45">
      <c r="A10" s="1"/>
      <c r="B10" s="51"/>
      <c r="C10" s="51"/>
      <c r="D10" s="51"/>
      <c r="E10" s="51"/>
      <c r="F10" s="51"/>
      <c r="G10" s="51"/>
      <c r="H10" s="1"/>
      <c r="I10" s="135"/>
      <c r="J10" s="135"/>
      <c r="K10" s="5"/>
      <c r="L10" s="5"/>
      <c r="M10" s="5"/>
      <c r="N10" s="5"/>
      <c r="O10" s="5"/>
      <c r="P10" s="5"/>
      <c r="Q10" s="5"/>
      <c r="R10" s="1"/>
      <c r="S10" s="1"/>
      <c r="U10" s="41"/>
      <c r="V10" s="96">
        <v>2.4305555555555601E-2</v>
      </c>
      <c r="W10" s="96">
        <f t="shared" si="0"/>
        <v>0.97916666666666674</v>
      </c>
      <c r="X10" s="38">
        <v>2.4305555555555601E-2</v>
      </c>
      <c r="Y10"/>
      <c r="AA10" s="27" t="s">
        <v>3</v>
      </c>
      <c r="AB10" s="90">
        <v>0.27083333333333298</v>
      </c>
      <c r="AD10" s="15">
        <f t="shared" si="1"/>
        <v>0.93055555555555547</v>
      </c>
      <c r="AE10" s="58"/>
    </row>
    <row r="11" spans="1:32" ht="15" customHeight="1" x14ac:dyDescent="0.45">
      <c r="A11" s="1"/>
      <c r="B11" s="9"/>
      <c r="C11" s="23"/>
      <c r="D11" s="10" t="s">
        <v>6</v>
      </c>
      <c r="E11" s="10" t="s">
        <v>29</v>
      </c>
      <c r="F11" s="10" t="s">
        <v>28</v>
      </c>
      <c r="G11" s="9"/>
      <c r="H11" s="1"/>
      <c r="I11" s="136" t="s">
        <v>146</v>
      </c>
      <c r="J11" s="136"/>
      <c r="K11" s="136"/>
      <c r="L11" s="136"/>
      <c r="M11" s="136"/>
      <c r="N11" s="136"/>
      <c r="O11" s="136"/>
      <c r="P11" s="136"/>
      <c r="Q11" s="136"/>
      <c r="R11" s="1"/>
      <c r="S11" s="1"/>
      <c r="U11" s="41"/>
      <c r="V11" s="96">
        <v>2.7777777777777801E-2</v>
      </c>
      <c r="W11" s="96">
        <f t="shared" si="0"/>
        <v>0.97569444444444453</v>
      </c>
      <c r="X11" s="38">
        <v>2.7777777777777801E-2</v>
      </c>
      <c r="Y11"/>
      <c r="AA11" s="27" t="s">
        <v>30</v>
      </c>
      <c r="AB11" s="90">
        <v>0.27430555555555602</v>
      </c>
      <c r="AD11" s="15">
        <f t="shared" si="1"/>
        <v>0.93402777777777768</v>
      </c>
      <c r="AE11" s="58"/>
    </row>
    <row r="12" spans="1:32" ht="15" customHeight="1" x14ac:dyDescent="0.45">
      <c r="A12" s="1"/>
      <c r="B12" s="116" t="s">
        <v>117</v>
      </c>
      <c r="C12" s="116"/>
      <c r="D12" s="44"/>
      <c r="E12" s="69"/>
      <c r="F12" s="45"/>
      <c r="G12" s="9"/>
      <c r="H12" s="2"/>
      <c r="I12" s="147" t="s">
        <v>112</v>
      </c>
      <c r="J12" s="147"/>
      <c r="K12" s="30">
        <v>1</v>
      </c>
      <c r="L12" s="30">
        <v>2</v>
      </c>
      <c r="M12" s="30">
        <v>3</v>
      </c>
      <c r="N12" s="30">
        <v>4</v>
      </c>
      <c r="O12" s="30">
        <v>5</v>
      </c>
      <c r="P12" s="30">
        <v>6</v>
      </c>
      <c r="Q12" s="30" t="s">
        <v>16</v>
      </c>
      <c r="R12" s="1"/>
      <c r="S12" s="1"/>
      <c r="U12" s="41"/>
      <c r="V12" s="96">
        <v>3.125E-2</v>
      </c>
      <c r="W12" s="96">
        <f t="shared" si="0"/>
        <v>0.97222222222222232</v>
      </c>
      <c r="X12" s="38">
        <v>3.125E-2</v>
      </c>
      <c r="Y12"/>
      <c r="AA12" s="27" t="s">
        <v>4</v>
      </c>
      <c r="AB12" s="90">
        <v>0.27777777777777801</v>
      </c>
      <c r="AD12" s="15">
        <f t="shared" si="1"/>
        <v>0.93749999999999989</v>
      </c>
      <c r="AE12" s="58"/>
    </row>
    <row r="13" spans="1:32" ht="15" customHeight="1" x14ac:dyDescent="0.45">
      <c r="A13" s="8"/>
      <c r="B13" s="116" t="s">
        <v>115</v>
      </c>
      <c r="C13" s="116"/>
      <c r="D13" s="44"/>
      <c r="E13" s="46"/>
      <c r="F13" s="45"/>
      <c r="G13" s="9"/>
      <c r="H13" s="8"/>
      <c r="I13" s="144" t="s">
        <v>14</v>
      </c>
      <c r="J13" s="144"/>
      <c r="K13" s="35">
        <v>0.46875</v>
      </c>
      <c r="L13" s="34">
        <v>0.46875</v>
      </c>
      <c r="M13" s="34">
        <v>0.44791666666666669</v>
      </c>
      <c r="N13" s="34">
        <v>0.41666666666666669</v>
      </c>
      <c r="O13" s="34">
        <v>0.38541666666666669</v>
      </c>
      <c r="P13" s="34">
        <v>0.34375</v>
      </c>
      <c r="Q13" s="29" t="str" cm="1">
        <f t="array" ref="Q13">IF(OR(MaxFDP_Done&lt;&gt;"Ok",MaxFDP_AcclimatisedYN&lt;&gt;"No"),"",IF(MaxFDP_UnAccRestBefore=I13,INDEX(MaxFDP_UnAccFDPs,ROW()-ROW(MaxFDP_UnAccFDPTop),MaxFDP_NumSectors),""))</f>
        <v/>
      </c>
      <c r="R13" s="1"/>
      <c r="S13" s="1"/>
      <c r="U13" s="41"/>
      <c r="V13" s="96">
        <v>3.4722222222222203E-2</v>
      </c>
      <c r="W13" s="96">
        <f t="shared" si="0"/>
        <v>0.96875000000000011</v>
      </c>
      <c r="X13" s="38">
        <v>3.4722222222222203E-2</v>
      </c>
      <c r="Y13"/>
      <c r="AA13" s="27" t="s">
        <v>58</v>
      </c>
      <c r="AB13" s="90">
        <v>0.28125</v>
      </c>
      <c r="AD13" s="15">
        <f t="shared" si="1"/>
        <v>0.9409722222222221</v>
      </c>
      <c r="AE13" s="58"/>
    </row>
    <row r="14" spans="1:32" ht="15" customHeight="1" x14ac:dyDescent="0.45">
      <c r="A14" s="1"/>
      <c r="B14" s="116" t="s">
        <v>116</v>
      </c>
      <c r="C14" s="116"/>
      <c r="D14" s="44"/>
      <c r="E14" s="22" t="str">
        <f>IF(AND(NOT(ISBLANK(MaxFDP_WOCL_ES_Nights)),ISNUMBER(MaxFDP_SignOn_Z),ISNUMBER(MaxFDP_SignOn_Tz),ISNUMBER(MaxFDP_LSect_Dept_Tz),ISNUMBER(MaxFDP_LSect_Arr_Tz),ISNUMBER(MaxFDP_LSect_Block),ISNUMBER(MaxFDP_SignOnToBlockOut),ISNUMBER(MaxFDP_BlockInToSignOff),MaxFDP_AcclimatisedYN&lt;&gt;"",IF(MaxFDP_AcclimatisedYN="No",NOT(ISBLANK(MaxFDP_UnAccRestBefore)),TRUE),IF(MaxFDP_AcclimatisedYN="yES",NOT(ISBLANK(MaxFDP_AccTz)),TRUE),MaxFDP_SignOn_Station&lt;&gt;"",MaxFDP_LSect_Out_Station&lt;&gt;"",MaxFDP_LSect_In_Station&lt;&gt;"",ISNUMBER(MaxFDP_NumSectors),OR(NOT(ISNUMBER(MaxFDP_StbyStartZ)),ISNUMBER(MaxFDP_StbyStartZ),NOT(ISBLANK(maxFDP_StbyDecrement)))),"Ok","Err")</f>
        <v>Err</v>
      </c>
      <c r="F14" s="45"/>
      <c r="G14" s="9"/>
      <c r="H14" s="2"/>
      <c r="I14" s="144" t="s">
        <v>15</v>
      </c>
      <c r="J14" s="144"/>
      <c r="K14" s="36">
        <v>0.52083333333333337</v>
      </c>
      <c r="L14" s="15">
        <v>0.51041666666666663</v>
      </c>
      <c r="M14" s="15">
        <v>0.48958333333333331</v>
      </c>
      <c r="N14" s="15">
        <v>0.45833333333333331</v>
      </c>
      <c r="O14" s="15">
        <v>0.42708333333333331</v>
      </c>
      <c r="P14" s="15">
        <v>0.39583333333333331</v>
      </c>
      <c r="Q14" s="7" t="str" cm="1">
        <f t="array" ref="Q14">IF(OR(MaxFDP_Done&lt;&gt;"Ok",MaxFDP_AcclimatisedYN&lt;&gt;"No"),"",IF(MaxFDP_UnAccRestBefore=I14,INDEX(MaxFDP_UnAccFDPs,ROW()-ROW(MaxFDP_UnAccFDPTop),MaxFDP_NumSectors),""))</f>
        <v/>
      </c>
      <c r="R14" s="1"/>
      <c r="S14" s="1"/>
      <c r="U14" s="41"/>
      <c r="V14" s="96">
        <v>3.8194444444444399E-2</v>
      </c>
      <c r="W14" s="96">
        <f t="shared" si="0"/>
        <v>0.9652777777777779</v>
      </c>
      <c r="X14" s="38">
        <v>3.8194444444444399E-2</v>
      </c>
      <c r="Y14"/>
      <c r="AA14" s="27" t="s">
        <v>31</v>
      </c>
      <c r="AB14" s="90">
        <v>0.28472222222222199</v>
      </c>
      <c r="AD14" s="15">
        <f t="shared" si="1"/>
        <v>0.94444444444444431</v>
      </c>
      <c r="AE14" s="58"/>
    </row>
    <row r="15" spans="1:32" ht="5.0999999999999996" customHeight="1" x14ac:dyDescent="0.45">
      <c r="A15" s="1"/>
      <c r="B15" s="100"/>
      <c r="C15" s="100"/>
      <c r="D15" s="12"/>
      <c r="E15" s="12"/>
      <c r="F15" s="12"/>
      <c r="G15" s="9"/>
      <c r="H15" s="16"/>
      <c r="I15" s="135"/>
      <c r="J15" s="135"/>
      <c r="K15" s="5"/>
      <c r="L15" s="5"/>
      <c r="M15" s="5"/>
      <c r="N15" s="5"/>
      <c r="O15" s="5"/>
      <c r="P15" s="5"/>
      <c r="Q15" s="5"/>
      <c r="R15" s="1"/>
      <c r="S15" s="1"/>
      <c r="U15" s="41"/>
      <c r="V15" s="96">
        <v>4.1666666666666699E-2</v>
      </c>
      <c r="W15" s="96">
        <f t="shared" si="0"/>
        <v>0.96180555555555569</v>
      </c>
      <c r="X15" s="38">
        <v>4.1666666666666602E-2</v>
      </c>
      <c r="Y15"/>
      <c r="AA15" s="27" t="s">
        <v>60</v>
      </c>
      <c r="AB15" s="90">
        <v>0.28819444444444398</v>
      </c>
      <c r="AD15" s="15">
        <f t="shared" si="1"/>
        <v>0.94791666666666652</v>
      </c>
      <c r="AE15" s="58"/>
    </row>
    <row r="16" spans="1:32" ht="15" customHeight="1" x14ac:dyDescent="0.45">
      <c r="A16" s="1"/>
      <c r="B16" s="116" t="s">
        <v>132</v>
      </c>
      <c r="C16" s="116"/>
      <c r="D16" s="21">
        <v>4.1666666666666664E-2</v>
      </c>
      <c r="E16" s="143" t="s">
        <v>144</v>
      </c>
      <c r="F16" s="143"/>
      <c r="G16" s="9"/>
      <c r="H16" s="2"/>
      <c r="I16" s="149" t="s">
        <v>153</v>
      </c>
      <c r="J16" s="149"/>
      <c r="K16" s="149"/>
      <c r="L16" s="149"/>
      <c r="M16" s="149"/>
      <c r="N16" s="149"/>
      <c r="O16" s="149"/>
      <c r="P16" s="149"/>
      <c r="Q16" s="1"/>
      <c r="R16" s="1"/>
      <c r="S16" s="1"/>
      <c r="U16" s="41"/>
      <c r="V16" s="96">
        <v>4.5138888888888902E-2</v>
      </c>
      <c r="W16" s="96">
        <f t="shared" si="0"/>
        <v>0.95833333333333348</v>
      </c>
      <c r="X16" s="38">
        <v>4.5138888888888798E-2</v>
      </c>
      <c r="Y16"/>
      <c r="AA16" s="27" t="s">
        <v>32</v>
      </c>
      <c r="AB16" s="90">
        <v>0.29166666666666702</v>
      </c>
      <c r="AD16" s="15">
        <f t="shared" si="1"/>
        <v>0.95138888888888873</v>
      </c>
      <c r="AE16" s="58"/>
    </row>
    <row r="17" spans="1:31" ht="15" customHeight="1" x14ac:dyDescent="0.45">
      <c r="A17" s="1"/>
      <c r="B17" s="129" t="str">
        <f>IF(OR(ISBLANK(MaxFDP_LSect_Out_Station),NOT(ISNUMBER(MaxFDP_LSect_Dept_Tz)),NOT(ISNUMBER(MaxFDP_LastPushZ))),"Planned Pushback Time ???? :","Planned Push (" &amp; MaxFDP_LSect_Out_Station&amp;" @ "&amp;TEXT(MaxFDP_LastPushZ+MaxFDP_LSect_Dept_Tz,"hh:mm")&amp;" L) :")</f>
        <v>Planned Pushback Time ???? :</v>
      </c>
      <c r="C17" s="129"/>
      <c r="D17" s="75"/>
      <c r="E17" s="59" t="s">
        <v>131</v>
      </c>
      <c r="F17" s="60" t="str">
        <f>IF(AND(MaxFDP_Done="Ok",ISNUMBER(MaxFDP_LastPushZ)),IF(MaxFDP_NoExt_LatestLastPush_Z&gt;=MaxFDP_LastPushZ+IF(MaxFDP_LastPushZ&lt;MaxFDP_SignOn_Z,1,0),"+","-")&amp;TEXT(ABS(MaxFDP_NoExt_LatestLastPush_Z-MaxFDP_LastPushZ-IF(MaxFDP_LastPushZ&lt;MaxFDP_SignOn_Z,1,0)),"hh:mm"),"N/A")</f>
        <v>N/A</v>
      </c>
      <c r="G17" s="23" t="e">
        <f>ABS(MaxFDP_NoExt_LatestLastPush_Z-MaxFDP_LastPushZ)</f>
        <v>#VALUE!</v>
      </c>
      <c r="H17" s="2"/>
      <c r="I17" s="150"/>
      <c r="J17" s="150"/>
      <c r="K17" s="150"/>
      <c r="L17" s="150"/>
      <c r="M17" s="150"/>
      <c r="N17" s="150"/>
      <c r="O17" s="150"/>
      <c r="P17" s="150"/>
      <c r="Q17" s="18"/>
      <c r="R17" s="1"/>
      <c r="S17" s="1"/>
      <c r="U17" s="41"/>
      <c r="V17" s="96">
        <v>4.8611111111111098E-2</v>
      </c>
      <c r="W17" s="96">
        <f t="shared" si="0"/>
        <v>0.95486111111111127</v>
      </c>
      <c r="X17" s="38">
        <v>4.8611111111111001E-2</v>
      </c>
      <c r="Y17"/>
      <c r="AA17" s="27" t="s">
        <v>33</v>
      </c>
      <c r="AB17" s="90">
        <v>0.29513888888888901</v>
      </c>
      <c r="AC17" s="42"/>
      <c r="AD17" s="15">
        <f t="shared" si="1"/>
        <v>0.95486111111111094</v>
      </c>
      <c r="AE17" s="58"/>
    </row>
    <row r="18" spans="1:31" ht="15" customHeight="1" x14ac:dyDescent="0.45">
      <c r="A18" s="1"/>
      <c r="B18" s="116" t="s">
        <v>23</v>
      </c>
      <c r="C18" s="116"/>
      <c r="D18" s="20">
        <v>1.0416666666666701E-2</v>
      </c>
      <c r="E18" s="143" t="s">
        <v>121</v>
      </c>
      <c r="F18" s="143"/>
      <c r="G18" s="12"/>
      <c r="H18" s="2"/>
      <c r="I18" s="128" t="s">
        <v>154</v>
      </c>
      <c r="J18" s="128"/>
      <c r="K18" s="128"/>
      <c r="L18" s="128"/>
      <c r="M18" s="128"/>
      <c r="N18" s="128"/>
      <c r="O18" s="128"/>
      <c r="P18" s="128"/>
      <c r="Q18" s="5"/>
      <c r="R18" s="1"/>
      <c r="S18" s="1"/>
      <c r="U18" s="41"/>
      <c r="V18" s="96">
        <v>5.2083333333333301E-2</v>
      </c>
      <c r="W18" s="96">
        <f t="shared" si="0"/>
        <v>0.95138888888888906</v>
      </c>
      <c r="X18" s="38">
        <v>5.2083333333333197E-2</v>
      </c>
      <c r="Y18"/>
      <c r="AA18" s="27" t="s">
        <v>34</v>
      </c>
      <c r="AB18" s="90">
        <v>0.29861111111111099</v>
      </c>
      <c r="AD18" s="15">
        <f t="shared" si="1"/>
        <v>0.95833333333333315</v>
      </c>
      <c r="AE18" s="58"/>
    </row>
    <row r="19" spans="1:31" ht="15" customHeight="1" x14ac:dyDescent="0.45">
      <c r="A19" s="1"/>
      <c r="B19" s="12"/>
      <c r="C19" s="12"/>
      <c r="D19" s="130" t="str">
        <f>IF(AND(ISNUMBER(MaxFDP_LastPushZ),MaxFDP_Done="Ok"),MaxFDP_LastPushZ+MaxFDP_LSect_Block+MaxFDP_BlockInToSignOff-MaxFDP_SignOn_Z+IF(MaxFDP_LastPushZ+MaxFDP_LSect_Block+MaxFDP_BlockInToSignOff-MaxFDP_SignOn_Z&lt;0,1,0),"")</f>
        <v/>
      </c>
      <c r="E19" s="130"/>
      <c r="F19" s="130"/>
      <c r="G19" s="13"/>
      <c r="H19" s="2"/>
      <c r="I19" s="148"/>
      <c r="J19" s="148"/>
      <c r="K19" s="148"/>
      <c r="L19" s="148"/>
      <c r="M19" s="148"/>
      <c r="N19" s="148"/>
      <c r="O19" s="148"/>
      <c r="P19" s="148"/>
      <c r="Q19" s="18"/>
      <c r="R19" s="1"/>
      <c r="S19" s="1"/>
      <c r="U19" s="41"/>
      <c r="V19" s="96">
        <v>5.5555555555555601E-2</v>
      </c>
      <c r="W19" s="96">
        <f t="shared" si="0"/>
        <v>0.94791666666666685</v>
      </c>
      <c r="X19" s="38">
        <v>5.55555555555554E-2</v>
      </c>
      <c r="Y19"/>
      <c r="AA19" s="27" t="s">
        <v>35</v>
      </c>
      <c r="AB19" s="90">
        <v>0.30208333333333298</v>
      </c>
      <c r="AD19" s="15">
        <f t="shared" si="1"/>
        <v>0.96180555555555536</v>
      </c>
      <c r="AE19" s="58"/>
    </row>
    <row r="20" spans="1:31" ht="15" customHeight="1" x14ac:dyDescent="0.45">
      <c r="A20" s="1"/>
      <c r="B20" s="47" t="s">
        <v>118</v>
      </c>
      <c r="C20" s="3" t="s">
        <v>6</v>
      </c>
      <c r="D20" s="3" t="s">
        <v>8</v>
      </c>
      <c r="E20" s="10" t="s">
        <v>28</v>
      </c>
      <c r="F20" s="3" t="s">
        <v>12</v>
      </c>
      <c r="G20" s="23" t="e">
        <f>IF(MaxFDP_SignOn_L&gt;1,MaxFDP_SignOn_L-1)</f>
        <v>#VALUE!</v>
      </c>
      <c r="H20" s="2"/>
      <c r="I20" s="148"/>
      <c r="J20" s="148"/>
      <c r="K20" s="148"/>
      <c r="L20" s="148"/>
      <c r="M20" s="148"/>
      <c r="N20" s="148"/>
      <c r="O20" s="148"/>
      <c r="P20" s="148"/>
      <c r="Q20" s="18"/>
      <c r="R20" s="1"/>
      <c r="S20" s="1"/>
      <c r="U20" s="41"/>
      <c r="V20" s="96">
        <v>5.9027777777777797E-2</v>
      </c>
      <c r="W20" s="96">
        <f t="shared" si="0"/>
        <v>0.94444444444444464</v>
      </c>
      <c r="X20" s="38">
        <v>5.9027777777777603E-2</v>
      </c>
      <c r="Y20"/>
      <c r="AA20" s="27" t="s">
        <v>36</v>
      </c>
      <c r="AB20" s="90">
        <v>0.30555555555555602</v>
      </c>
      <c r="AD20" s="15">
        <f t="shared" si="1"/>
        <v>0.96527777777777757</v>
      </c>
      <c r="AE20" s="58"/>
    </row>
    <row r="21" spans="1:31" ht="15" customHeight="1" x14ac:dyDescent="0.45">
      <c r="A21" s="1"/>
      <c r="B21" s="99" t="s">
        <v>9</v>
      </c>
      <c r="C21" s="25" t="str">
        <f>IF(NOT(ISBLANK(MaxFDP_SignOn_Station)),MaxFDP_SignOn_Station,"N/A")</f>
        <v>N/A</v>
      </c>
      <c r="D21" s="66" t="str">
        <f>IF(ISNUMBER(MaxFDP_SignOn_Z),MaxFDP_SignOn_Z,"N/A")</f>
        <v>N/A</v>
      </c>
      <c r="E21" s="14" t="str">
        <f>IF(ISNUMBER(MaxFDP_SignOn_Tz),MaxFDP_SignOn_Tz,"N/A")</f>
        <v>N/A</v>
      </c>
      <c r="F21" s="67" t="str">
        <f>IF(AND(ISNUMBER(MaxFDP_SignOn_Z),ISNUMBER(MaxFDP_SignOn_Tz)),TIME(HOUR(MaxFDP_SignOn_Z+MaxFDP_SignOn_Tz),MINUTE(MaxFDP_SignOn_Z+MaxFDP_SignOn_Tz),0),"N/A")</f>
        <v>N/A</v>
      </c>
      <c r="G21" s="11"/>
      <c r="H21" s="2"/>
      <c r="I21" s="148"/>
      <c r="J21" s="148"/>
      <c r="K21" s="148"/>
      <c r="L21" s="148"/>
      <c r="M21" s="148"/>
      <c r="N21" s="148"/>
      <c r="O21" s="148"/>
      <c r="P21" s="148"/>
      <c r="Q21" s="18"/>
      <c r="R21" s="1"/>
      <c r="S21" s="1"/>
      <c r="U21" s="41"/>
      <c r="V21" s="96">
        <v>6.25E-2</v>
      </c>
      <c r="W21" s="96">
        <f t="shared" si="0"/>
        <v>0.94097222222222243</v>
      </c>
      <c r="X21" s="38">
        <v>6.2499999999999799E-2</v>
      </c>
      <c r="Y21"/>
      <c r="AA21" s="27" t="s">
        <v>59</v>
      </c>
      <c r="AB21" s="90">
        <v>0.30902777777777801</v>
      </c>
      <c r="AD21" s="15">
        <f t="shared" si="1"/>
        <v>0.96874999999999978</v>
      </c>
      <c r="AE21" s="58"/>
    </row>
    <row r="22" spans="1:31" ht="15" customHeight="1" thickBot="1" x14ac:dyDescent="0.5">
      <c r="A22" s="1"/>
      <c r="B22" s="99" t="s">
        <v>11</v>
      </c>
      <c r="C22" s="110" t="str">
        <f>IF(ISNUMBER(MaxFDP_MaxFDP),MaxFDP_MaxFDP,"N/A")</f>
        <v>N/A</v>
      </c>
      <c r="D22" s="111"/>
      <c r="E22" s="111"/>
      <c r="F22" s="112"/>
      <c r="G22" s="11"/>
      <c r="H22" s="2"/>
      <c r="I22" s="148"/>
      <c r="J22" s="148"/>
      <c r="K22" s="148"/>
      <c r="L22" s="148"/>
      <c r="M22" s="148"/>
      <c r="N22" s="148"/>
      <c r="O22" s="148"/>
      <c r="P22" s="148"/>
      <c r="Q22" s="18"/>
      <c r="R22" s="1"/>
      <c r="S22" s="1"/>
      <c r="U22" s="41"/>
      <c r="V22" s="96">
        <v>6.5972222222222196E-2</v>
      </c>
      <c r="W22" s="96">
        <f t="shared" si="0"/>
        <v>0.93750000000000022</v>
      </c>
      <c r="X22" s="39"/>
      <c r="Y22"/>
      <c r="AA22" s="27" t="s">
        <v>37</v>
      </c>
      <c r="AB22" s="90">
        <v>0.3125</v>
      </c>
      <c r="AD22" s="15">
        <f t="shared" si="1"/>
        <v>0.97222222222222199</v>
      </c>
      <c r="AE22" s="58"/>
    </row>
    <row r="23" spans="1:31" ht="15" customHeight="1" thickTop="1" x14ac:dyDescent="0.45">
      <c r="A23" s="1"/>
      <c r="B23" s="99" t="s">
        <v>18</v>
      </c>
      <c r="C23" s="76">
        <f>MaxFDP_LSect_Out_Station</f>
        <v>0</v>
      </c>
      <c r="D23" s="84" t="str">
        <f>IF(AND(ISNUMBER(MaxFDP_LastIn_Z),ISNUMBER(MaxFDP_LSect_Block)),MaxFDP_LastIn_Z-MaxFDP_LSect_Block+IF(MaxFDP_LastIn_Z-MaxFDP_LSect_Block&lt;0,1,0),"N/A")</f>
        <v>N/A</v>
      </c>
      <c r="E23" s="77">
        <f>MaxFDP_LSect_Dept_Tz</f>
        <v>0</v>
      </c>
      <c r="F23" s="78" t="str">
        <f>IF(AND(ISNUMBER(MaxFDP_NoExt_LatestLastPush_Z),ISNUMBER(MaxFDP_LSect_Dept_Tz)),TIME(HOUR(MaxFDP_NoExt_LatestLastPush_Z+MaxFDP_LSect_Dept_Tz),MINUTE(MaxFDP_NoExt_LatestLastPush_Z+MaxFDP_LSect_Dept_Tz),0),"N/A")</f>
        <v>N/A</v>
      </c>
      <c r="G23" s="11"/>
      <c r="H23" s="2"/>
      <c r="I23" s="148"/>
      <c r="J23" s="148"/>
      <c r="K23" s="148"/>
      <c r="L23" s="148"/>
      <c r="M23" s="148"/>
      <c r="N23" s="148"/>
      <c r="O23" s="148"/>
      <c r="P23" s="148"/>
      <c r="Q23" s="18"/>
      <c r="R23" s="1"/>
      <c r="S23" s="80"/>
      <c r="U23" s="41"/>
      <c r="V23" s="96">
        <v>6.9444444444444406E-2</v>
      </c>
      <c r="W23" s="96">
        <f t="shared" si="0"/>
        <v>0.93402777777777801</v>
      </c>
      <c r="X23" s="39"/>
      <c r="Y23"/>
      <c r="AA23" s="27" t="s">
        <v>0</v>
      </c>
      <c r="AB23" s="90">
        <v>0.31597222222222199</v>
      </c>
      <c r="AD23" s="15">
        <f t="shared" si="1"/>
        <v>0.9756944444444442</v>
      </c>
      <c r="AE23" s="58"/>
    </row>
    <row r="24" spans="1:31" ht="15" customHeight="1" x14ac:dyDescent="0.45">
      <c r="A24" s="1"/>
      <c r="B24" s="99" t="s">
        <v>17</v>
      </c>
      <c r="C24" s="113" t="str">
        <f>IF(ISNUMBER(MaxFDP_LSect_Block),MaxFDP_LSect_Block,"N/A")</f>
        <v>N/A</v>
      </c>
      <c r="D24" s="114"/>
      <c r="E24" s="114"/>
      <c r="F24" s="115"/>
      <c r="G24" s="11"/>
      <c r="H24" s="2"/>
      <c r="I24" s="127" t="s">
        <v>151</v>
      </c>
      <c r="J24" s="127"/>
      <c r="K24" s="127"/>
      <c r="L24" s="127"/>
      <c r="M24" s="127"/>
      <c r="N24" s="127"/>
      <c r="O24" s="127"/>
      <c r="P24" s="127"/>
      <c r="Q24" s="49"/>
      <c r="R24" s="1"/>
      <c r="S24" s="1"/>
      <c r="U24" s="41"/>
      <c r="V24" s="96">
        <v>7.2916666666666699E-2</v>
      </c>
      <c r="W24" s="96">
        <f t="shared" si="0"/>
        <v>0.9305555555555558</v>
      </c>
      <c r="X24" s="39"/>
      <c r="Y24"/>
      <c r="AA24" s="27" t="s">
        <v>75</v>
      </c>
      <c r="AB24" s="90">
        <v>0.31944444444444398</v>
      </c>
      <c r="AD24" s="15">
        <f t="shared" si="1"/>
        <v>0.97916666666666641</v>
      </c>
      <c r="AE24" s="74"/>
    </row>
    <row r="25" spans="1:31" ht="15" customHeight="1" x14ac:dyDescent="0.45">
      <c r="A25" s="1"/>
      <c r="B25" s="99" t="s">
        <v>20</v>
      </c>
      <c r="C25" s="123">
        <f>MaxFDP_LSect_In_Station</f>
        <v>0</v>
      </c>
      <c r="D25" s="83" t="str">
        <f>IF(AND(ISNUMBER(MaxFDP_BlockInToSignOff),ISNUMBER(MaxFDP_SignOff_Z)),MaxFDP_SignOff_Z-MaxFDP_BlockInToSignOff+IF(MaxFDP_SignOff_Z-MaxFDP_BlockInToSignOff&lt;0,1,0),"N/A")</f>
        <v>N/A</v>
      </c>
      <c r="E25" s="125">
        <f>MaxFDP_LSect_Arr_Tz</f>
        <v>0</v>
      </c>
      <c r="F25" s="72" t="str">
        <f>IF(AND(ISNUMBER(MaxFDP_LastIn_Z),ISNUMBER(MaxFDP_LSect_Arr_Tz)),TIME(HOUR(MaxFDP_LastIn_Z+MaxFDP_LSect_Arr_Tz),MINUTE(MaxFDP_LastIn_Z+MaxFDP_LSect_Arr_Tz),0),"N/A")</f>
        <v>N/A</v>
      </c>
      <c r="G25" s="11"/>
      <c r="H25" s="2"/>
      <c r="I25" s="127"/>
      <c r="J25" s="127"/>
      <c r="K25" s="127"/>
      <c r="L25" s="127"/>
      <c r="M25" s="127"/>
      <c r="N25" s="127"/>
      <c r="O25" s="127"/>
      <c r="P25" s="127"/>
      <c r="Q25" s="49"/>
      <c r="R25" s="1"/>
      <c r="S25" s="1"/>
      <c r="T25"/>
      <c r="U25" s="41"/>
      <c r="V25" s="96">
        <v>7.6388888888888895E-2</v>
      </c>
      <c r="W25" s="96">
        <f t="shared" si="0"/>
        <v>0.92708333333333359</v>
      </c>
      <c r="X25" s="39"/>
      <c r="Y25"/>
      <c r="AA25" s="27" t="s">
        <v>113</v>
      </c>
      <c r="AB25" s="90">
        <v>0.32291666666666702</v>
      </c>
      <c r="AD25" s="15">
        <f t="shared" si="1"/>
        <v>0.98263888888888862</v>
      </c>
      <c r="AE25" s="58"/>
    </row>
    <row r="26" spans="1:31" ht="15" customHeight="1" thickBot="1" x14ac:dyDescent="0.5">
      <c r="A26" s="1"/>
      <c r="B26" s="99" t="s">
        <v>19</v>
      </c>
      <c r="C26" s="124"/>
      <c r="D26" s="81" t="str">
        <f>IF(ISNUMBER(MaxFDP_Signoff_Raw),MaxFDP_Signoff_Raw,"N/A")</f>
        <v>N/A</v>
      </c>
      <c r="E26" s="126"/>
      <c r="F26" s="73" t="str">
        <f>IF(AND(ISNUMBER(MaxFDP_SignOff_Z),ISNUMBER(MaxFDP_LSect_Arr_Tz)),TIME(HOUR(MaxFDP_SignOff_Z+MaxFDP_LSect_Arr_Tz),MINUTE(MaxFDP_SignOff_Z+MaxFDP_LSect_Arr_Tz),0),"N/A")</f>
        <v>N/A</v>
      </c>
      <c r="G26" s="9"/>
      <c r="H26" s="2"/>
      <c r="I26" s="127"/>
      <c r="J26" s="127"/>
      <c r="K26" s="127"/>
      <c r="L26" s="127"/>
      <c r="M26" s="127"/>
      <c r="N26" s="127"/>
      <c r="O26" s="127"/>
      <c r="P26" s="127"/>
      <c r="Q26" s="49"/>
      <c r="R26" s="1"/>
      <c r="S26" s="1"/>
      <c r="T26"/>
      <c r="U26" s="41"/>
      <c r="V26" s="96">
        <v>7.9861111111111105E-2</v>
      </c>
      <c r="W26" s="96">
        <f t="shared" si="0"/>
        <v>0.92361111111111138</v>
      </c>
      <c r="X26" s="39"/>
      <c r="Y26"/>
      <c r="AA26" s="27" t="s">
        <v>43</v>
      </c>
      <c r="AB26" s="90">
        <v>0.32638888888888901</v>
      </c>
      <c r="AD26" s="15">
        <f t="shared" si="1"/>
        <v>0.98611111111111083</v>
      </c>
      <c r="AE26" s="58"/>
    </row>
    <row r="27" spans="1:31" ht="15" customHeight="1" thickTop="1" x14ac:dyDescent="0.45">
      <c r="A27" s="1"/>
      <c r="B27" s="99" t="s">
        <v>147</v>
      </c>
      <c r="C27" s="107">
        <f>1/24</f>
        <v>4.1666666666666664E-2</v>
      </c>
      <c r="D27" s="108"/>
      <c r="E27" s="108"/>
      <c r="F27" s="109"/>
      <c r="G27" s="9"/>
      <c r="H27" s="1"/>
      <c r="I27" s="127" t="s">
        <v>152</v>
      </c>
      <c r="J27" s="127"/>
      <c r="K27" s="127"/>
      <c r="L27" s="127"/>
      <c r="M27" s="127"/>
      <c r="N27" s="127"/>
      <c r="O27" s="127"/>
      <c r="P27" s="127"/>
      <c r="Q27" s="49"/>
      <c r="R27" s="1"/>
      <c r="S27" s="1"/>
      <c r="T27"/>
      <c r="U27" s="41"/>
      <c r="V27" s="96">
        <v>8.3333333333333301E-2</v>
      </c>
      <c r="W27" s="96">
        <f t="shared" si="0"/>
        <v>0.92013888888888917</v>
      </c>
      <c r="Y27"/>
      <c r="AA27" s="27" t="s">
        <v>1</v>
      </c>
      <c r="AB27" s="90">
        <v>0.32986111111111099</v>
      </c>
      <c r="AD27" s="15">
        <f t="shared" si="1"/>
        <v>0.98958333333333304</v>
      </c>
      <c r="AE27" s="58"/>
    </row>
    <row r="28" spans="1:31" ht="15" customHeight="1" x14ac:dyDescent="0.45">
      <c r="A28" s="1"/>
      <c r="B28" s="99" t="s">
        <v>19</v>
      </c>
      <c r="C28" s="53">
        <f>MaxFDP_LSect_In_Station</f>
        <v>0</v>
      </c>
      <c r="D28" s="82" t="str">
        <f>IFERROR(MaxFDP_SignOff_Z+MaxFDP_FDPExtension,"N/A")</f>
        <v>N/A</v>
      </c>
      <c r="E28" s="54">
        <f>E25</f>
        <v>0</v>
      </c>
      <c r="F28" s="68" t="str">
        <f>IFERROR(TIME(HOUR(MaxFDP_SignOff_Ext_Z+MaxFDP_LSect_Arr_Tz),MINUTE(MaxFDP_SignOff_Ext_Z+MaxFDP_LSect_Arr_Tz),0),"N/A")</f>
        <v>N/A</v>
      </c>
      <c r="G28" s="19"/>
      <c r="H28" s="1"/>
      <c r="I28" s="127"/>
      <c r="J28" s="127"/>
      <c r="K28" s="127"/>
      <c r="L28" s="127"/>
      <c r="M28" s="127"/>
      <c r="N28" s="127"/>
      <c r="O28" s="127"/>
      <c r="P28" s="127"/>
      <c r="Q28" s="1"/>
      <c r="R28" s="1"/>
      <c r="S28" s="80"/>
      <c r="T28"/>
      <c r="U28" s="41"/>
      <c r="V28" s="96">
        <v>8.6805555555555594E-2</v>
      </c>
      <c r="W28" s="96">
        <f t="shared" si="0"/>
        <v>0.91666666666666696</v>
      </c>
      <c r="X28" s="39"/>
      <c r="Y28"/>
      <c r="AA28" s="27" t="s">
        <v>89</v>
      </c>
      <c r="AB28" s="90">
        <v>0.33333333333333298</v>
      </c>
      <c r="AD28" s="15">
        <f t="shared" si="1"/>
        <v>0.99305555555555525</v>
      </c>
      <c r="AE28" s="58"/>
    </row>
    <row r="29" spans="1:31" ht="15" customHeight="1" x14ac:dyDescent="0.45">
      <c r="A29" s="1"/>
      <c r="B29" s="99" t="s">
        <v>150</v>
      </c>
      <c r="C29" s="119">
        <f>2/24</f>
        <v>8.3333333333333329E-2</v>
      </c>
      <c r="D29" s="120"/>
      <c r="E29" s="120"/>
      <c r="F29" s="121"/>
      <c r="G29" s="9"/>
      <c r="H29" s="1"/>
      <c r="I29" s="127"/>
      <c r="J29" s="127"/>
      <c r="K29" s="127"/>
      <c r="L29" s="127"/>
      <c r="M29" s="127"/>
      <c r="N29" s="127"/>
      <c r="O29" s="127"/>
      <c r="P29" s="127"/>
      <c r="Q29" s="1"/>
      <c r="R29" s="1"/>
      <c r="S29" s="1"/>
      <c r="T29"/>
      <c r="U29" s="41"/>
      <c r="V29" s="96">
        <v>9.0277777777777804E-2</v>
      </c>
      <c r="W29" s="96">
        <f t="shared" si="0"/>
        <v>0.91319444444444475</v>
      </c>
      <c r="X29" s="39"/>
      <c r="Y29"/>
      <c r="AA29" s="27" t="s">
        <v>5</v>
      </c>
      <c r="AB29" s="90">
        <v>0.33680555555555602</v>
      </c>
      <c r="AD29" s="15">
        <f t="shared" si="1"/>
        <v>0.99652777777777746</v>
      </c>
      <c r="AE29" s="58"/>
    </row>
    <row r="30" spans="1:31" ht="15" customHeight="1" x14ac:dyDescent="0.45">
      <c r="A30" s="1"/>
      <c r="B30" s="99" t="s">
        <v>19</v>
      </c>
      <c r="C30" s="101">
        <f>MaxFDP_LSect_In_Station</f>
        <v>0</v>
      </c>
      <c r="D30" s="102" t="str">
        <f>IFERROR(MaxFDP_SignOff_Z+MaxFDP_FDPExtensionHomeBase,"N/A")</f>
        <v>N/A</v>
      </c>
      <c r="E30" s="103">
        <f>E25</f>
        <v>0</v>
      </c>
      <c r="F30" s="104" t="str">
        <f>IFERROR(TIME(HOUR(MaxFDP_SignOff_ExtHomeBase_Z+MaxFDP_LSect_Arr_Tz),MINUTE(MaxFDP_SignOff_ExtHomeBase_Z+MaxFDP_LSect_Arr_Tz),0),"N/A")</f>
        <v>N/A</v>
      </c>
      <c r="G30" s="9"/>
      <c r="H30" s="1"/>
      <c r="I30" s="127"/>
      <c r="J30" s="127"/>
      <c r="K30" s="127"/>
      <c r="L30" s="127"/>
      <c r="M30" s="127"/>
      <c r="N30" s="127"/>
      <c r="O30" s="127"/>
      <c r="P30" s="127"/>
      <c r="Q30" s="1"/>
      <c r="R30" s="1"/>
      <c r="S30" s="1"/>
      <c r="T30"/>
      <c r="U30" s="41"/>
      <c r="V30" s="96">
        <v>9.375E-2</v>
      </c>
      <c r="W30" s="96">
        <f t="shared" si="0"/>
        <v>0.90972222222222254</v>
      </c>
      <c r="X30" s="39"/>
      <c r="Y30"/>
      <c r="AA30" s="27" t="s">
        <v>64</v>
      </c>
      <c r="AB30" s="90">
        <v>0.34027777777777801</v>
      </c>
      <c r="AD30" s="15">
        <f t="shared" si="1"/>
        <v>0</v>
      </c>
      <c r="AE30" s="58"/>
    </row>
    <row r="31" spans="1:31" ht="15" customHeight="1" x14ac:dyDescent="0.45">
      <c r="A31" s="1"/>
      <c r="B31" s="19"/>
      <c r="C31" s="19"/>
      <c r="D31" s="19"/>
      <c r="E31" s="19"/>
      <c r="F31" s="19"/>
      <c r="G31" s="9"/>
      <c r="H31" s="1"/>
      <c r="I31" s="127"/>
      <c r="J31" s="127"/>
      <c r="K31" s="127"/>
      <c r="L31" s="127"/>
      <c r="M31" s="127"/>
      <c r="N31" s="127"/>
      <c r="O31" s="127"/>
      <c r="P31" s="127"/>
      <c r="Q31" s="1"/>
      <c r="R31" s="1"/>
      <c r="S31" s="1"/>
      <c r="T31"/>
      <c r="U31" s="41"/>
      <c r="V31" s="96">
        <v>9.7222222222222196E-2</v>
      </c>
      <c r="W31" s="96">
        <f t="shared" si="0"/>
        <v>0.90625000000000033</v>
      </c>
      <c r="X31" s="39"/>
      <c r="Y31"/>
      <c r="AA31" s="27" t="s">
        <v>82</v>
      </c>
      <c r="AB31" s="90">
        <v>0.34375</v>
      </c>
      <c r="AD31" s="15">
        <f t="shared" si="1"/>
        <v>3.472222222222222E-3</v>
      </c>
      <c r="AE31" s="58"/>
    </row>
    <row r="32" spans="1:31" ht="15" customHeight="1" x14ac:dyDescent="0.45">
      <c r="A32" s="1"/>
      <c r="B32" s="118" t="str">
        <f>"Max FDP Last Sector Push from "&amp;IF(ISBLANK(MaxFDP_LSect_Out_Station),"????",MaxFDP_LSect_Out_Station)&amp; " (to "&amp;IF(ISBLANK(MaxFDP_LSect_In_Station),"????",MaxFDP_LSect_In_Station)&amp;")"</f>
        <v>Max FDP Last Sector Push from ???? (to ????)</v>
      </c>
      <c r="C32" s="118"/>
      <c r="D32" s="118"/>
      <c r="E32" s="118"/>
      <c r="F32" s="118"/>
      <c r="G32" s="9"/>
      <c r="H32" s="1"/>
      <c r="I32" s="127"/>
      <c r="J32" s="127"/>
      <c r="K32" s="127"/>
      <c r="L32" s="127"/>
      <c r="M32" s="127"/>
      <c r="N32" s="127"/>
      <c r="O32" s="127"/>
      <c r="P32" s="127"/>
      <c r="Q32" s="1"/>
      <c r="R32" s="1"/>
      <c r="S32" s="1"/>
      <c r="T32"/>
      <c r="U32" s="41"/>
      <c r="V32" s="96">
        <v>0.100694444444444</v>
      </c>
      <c r="W32" s="96">
        <f t="shared" si="0"/>
        <v>0.90277777777777812</v>
      </c>
      <c r="X32" s="39"/>
      <c r="Y32"/>
      <c r="AA32" s="27" t="s">
        <v>81</v>
      </c>
      <c r="AB32" s="90">
        <v>0.34722222222222199</v>
      </c>
      <c r="AD32" s="15">
        <f t="shared" si="1"/>
        <v>6.9444444444444441E-3</v>
      </c>
      <c r="AE32" s="58"/>
    </row>
    <row r="33" spans="1:31" ht="14.25" customHeight="1" x14ac:dyDescent="0.45">
      <c r="A33" s="2"/>
      <c r="B33" s="116" t="s">
        <v>27</v>
      </c>
      <c r="C33" s="116"/>
      <c r="D33" s="117"/>
      <c r="E33" s="85" t="str">
        <f>MaxFDP_NoExt_LatestLastPush_Z</f>
        <v>N/A</v>
      </c>
      <c r="F33" s="70" t="str">
        <f>IFERROR(TIME(HOUR(MaxFDP_NoExt_LatestLastPush_Z+MaxFDP_LSect_Dept_Tz),MINUTE(MaxFDP_NoExt_LatestLastPush_Z+MaxFDP_LSect_Dept_Tz),0),"N/A")</f>
        <v>N/A</v>
      </c>
      <c r="G33" s="9"/>
      <c r="H33" s="2"/>
      <c r="I33" s="127" t="s">
        <v>155</v>
      </c>
      <c r="J33" s="127"/>
      <c r="K33" s="127"/>
      <c r="L33" s="127"/>
      <c r="M33" s="127"/>
      <c r="N33" s="127"/>
      <c r="O33" s="127"/>
      <c r="P33" s="127"/>
      <c r="Q33" s="55"/>
      <c r="R33" s="55"/>
      <c r="S33" s="55"/>
      <c r="T33"/>
      <c r="U33" s="41"/>
      <c r="V33" s="96">
        <v>0.114583333333333</v>
      </c>
      <c r="W33" s="96">
        <f t="shared" si="0"/>
        <v>0.89930555555555591</v>
      </c>
      <c r="X33" s="39"/>
      <c r="Y33"/>
      <c r="AA33" s="27" t="s">
        <v>83</v>
      </c>
      <c r="AB33" s="90">
        <v>0.35069444444444398</v>
      </c>
      <c r="AD33" s="15">
        <f t="shared" si="1"/>
        <v>1.0416666666666666E-2</v>
      </c>
      <c r="AE33" s="58"/>
    </row>
    <row r="34" spans="1:31" x14ac:dyDescent="0.45">
      <c r="A34" s="2"/>
      <c r="B34" s="116" t="s">
        <v>149</v>
      </c>
      <c r="C34" s="116"/>
      <c r="D34" s="117"/>
      <c r="E34" s="86" t="str">
        <f>IFERROR(MaxFDP_NoExt_LatestLastPush_Z+MaxFDP_FDPExtension,"N/A")</f>
        <v>N/A</v>
      </c>
      <c r="F34" s="71" t="str">
        <f>IFERROR(TIME(HOUR(MaxFDP_NoExt_LatestLastPush_Z+MaxFDP_FDPExtension+MaxFDP_LSect_Dept_Tz),MINUTE(MaxFDP_NoExt_LatestLastPush_Z+MaxFDP_FDPExtension+MaxFDP_LSect_Dept_Tz),0),"N/A")</f>
        <v>N/A</v>
      </c>
      <c r="G34" s="9"/>
      <c r="H34" s="98"/>
      <c r="I34" s="127"/>
      <c r="J34" s="127"/>
      <c r="K34" s="127"/>
      <c r="L34" s="127"/>
      <c r="M34" s="127"/>
      <c r="N34" s="127"/>
      <c r="O34" s="127"/>
      <c r="P34" s="127"/>
      <c r="Q34" s="2"/>
      <c r="R34" s="2"/>
      <c r="S34" s="2"/>
      <c r="T34"/>
      <c r="U34" s="41"/>
      <c r="V34" s="96">
        <v>0.118055555555556</v>
      </c>
      <c r="W34" s="96">
        <f t="shared" si="0"/>
        <v>0.8958333333333337</v>
      </c>
      <c r="X34" s="39"/>
      <c r="Y34"/>
      <c r="AA34" s="27" t="s">
        <v>99</v>
      </c>
      <c r="AB34" s="90">
        <v>0.35416666666666702</v>
      </c>
      <c r="AD34" s="15">
        <f t="shared" si="1"/>
        <v>1.3888888888888888E-2</v>
      </c>
      <c r="AE34" s="58"/>
    </row>
    <row r="35" spans="1:31" x14ac:dyDescent="0.45">
      <c r="A35" s="2"/>
      <c r="B35" s="116" t="s">
        <v>148</v>
      </c>
      <c r="C35" s="116"/>
      <c r="D35" s="117"/>
      <c r="E35" s="105" t="str">
        <f>IFERROR(MaxFDP_NoExt_LatestLastPush_Z+MaxFDP_FDPExtensionHomeBase,"N/A")</f>
        <v>N/A</v>
      </c>
      <c r="F35" s="106" t="str">
        <f>IFERROR(TIME(HOUR(MaxFDP_NoExt_LatestLastPush_Z+MaxFDP_FDPExtensionHomeBase+MaxFDP_LSect_Dept_Tz),MINUTE(MaxFDP_NoExt_LatestLastPush_Z+MaxFDP_FDPExtensionHomeBase+MaxFDP_LSect_Dept_Tz),0),"N/A")</f>
        <v>N/A</v>
      </c>
      <c r="G35" s="9"/>
      <c r="H35" s="2"/>
      <c r="I35" s="127"/>
      <c r="J35" s="127"/>
      <c r="K35" s="127"/>
      <c r="L35" s="127"/>
      <c r="M35" s="127"/>
      <c r="N35" s="127"/>
      <c r="O35" s="127"/>
      <c r="P35" s="127"/>
      <c r="Q35" s="2"/>
      <c r="R35" s="55"/>
      <c r="S35" s="55"/>
      <c r="T35"/>
      <c r="U35" s="41"/>
      <c r="V35" s="96">
        <v>0.121527777777778</v>
      </c>
      <c r="W35" s="96">
        <f t="shared" si="0"/>
        <v>0.89236111111111149</v>
      </c>
      <c r="X35" s="39"/>
      <c r="Y35"/>
      <c r="AA35" s="27" t="s">
        <v>98</v>
      </c>
      <c r="AB35" s="90">
        <v>0.35763888888888901</v>
      </c>
      <c r="AD35" s="15">
        <f t="shared" si="1"/>
        <v>1.7361111111111112E-2</v>
      </c>
      <c r="AE35" s="58"/>
    </row>
    <row r="36" spans="1:31" ht="10.050000000000001" customHeight="1" x14ac:dyDescent="0.45">
      <c r="A36" s="2"/>
      <c r="B36" s="11"/>
      <c r="C36" s="11"/>
      <c r="D36" s="11"/>
      <c r="E36" s="11"/>
      <c r="F36" s="11"/>
      <c r="G36" s="11"/>
      <c r="H36" s="2"/>
      <c r="I36" s="127"/>
      <c r="J36" s="127"/>
      <c r="K36" s="127"/>
      <c r="L36" s="127"/>
      <c r="M36" s="127"/>
      <c r="N36" s="127"/>
      <c r="O36" s="127"/>
      <c r="P36" s="127"/>
      <c r="Q36" s="2"/>
      <c r="R36" s="2"/>
      <c r="S36" s="2"/>
      <c r="T36"/>
      <c r="U36" s="41"/>
      <c r="V36" s="96">
        <v>0.125</v>
      </c>
      <c r="W36" s="96">
        <f t="shared" si="0"/>
        <v>0.88888888888888928</v>
      </c>
      <c r="X36" s="39"/>
      <c r="Y36"/>
      <c r="AA36" s="27" t="s">
        <v>44</v>
      </c>
      <c r="AB36" s="90">
        <v>0.36111111111111099</v>
      </c>
      <c r="AD36" s="15">
        <f t="shared" si="1"/>
        <v>2.0833333333333336E-2</v>
      </c>
      <c r="AE36" s="58"/>
    </row>
    <row r="37" spans="1:31" x14ac:dyDescent="0.45">
      <c r="A37" s="2"/>
      <c r="B37" s="55"/>
      <c r="C37" s="2"/>
      <c r="D37" s="2"/>
      <c r="E37" s="2"/>
      <c r="F37" s="2"/>
      <c r="G37" s="2"/>
      <c r="H37" s="2"/>
      <c r="I37" s="2"/>
      <c r="J37" s="2"/>
      <c r="K37" s="2"/>
      <c r="L37" s="2"/>
      <c r="M37" s="2"/>
      <c r="N37" s="2"/>
      <c r="O37" s="2"/>
      <c r="P37" s="2"/>
      <c r="Q37" s="2"/>
      <c r="R37" s="2"/>
      <c r="S37" s="2"/>
      <c r="U37"/>
      <c r="V37" s="96">
        <v>0.12847222222222199</v>
      </c>
      <c r="W37" s="96">
        <f t="shared" si="0"/>
        <v>0.88541666666666707</v>
      </c>
      <c r="X37" s="39"/>
      <c r="Y37"/>
      <c r="AA37" s="27" t="s">
        <v>2</v>
      </c>
      <c r="AB37" s="90">
        <v>0.36458333333333298</v>
      </c>
      <c r="AD37" s="15">
        <f t="shared" si="1"/>
        <v>2.4305555555555559E-2</v>
      </c>
      <c r="AE37" s="58"/>
    </row>
    <row r="38" spans="1:31" x14ac:dyDescent="0.45">
      <c r="A38" s="2"/>
      <c r="B38" s="55"/>
      <c r="C38" s="2"/>
      <c r="D38" s="2"/>
      <c r="E38" s="2"/>
      <c r="F38" s="2"/>
      <c r="G38" s="2"/>
      <c r="H38" s="2"/>
      <c r="I38" s="2"/>
      <c r="J38" s="2"/>
      <c r="K38" s="2"/>
      <c r="L38" s="2"/>
      <c r="M38" s="2"/>
      <c r="N38" s="2"/>
      <c r="O38" s="2"/>
      <c r="P38" s="2"/>
      <c r="Q38" s="2"/>
      <c r="R38" s="2"/>
      <c r="S38" s="2"/>
      <c r="U38"/>
      <c r="V38" s="96">
        <v>0.131944444444444</v>
      </c>
      <c r="W38" s="96">
        <f t="shared" si="0"/>
        <v>0.88194444444444486</v>
      </c>
      <c r="X38" s="39"/>
      <c r="Y38"/>
      <c r="AA38" s="27" t="s">
        <v>46</v>
      </c>
      <c r="AB38" s="90">
        <v>0.36805555555555602</v>
      </c>
      <c r="AD38" s="15">
        <f t="shared" si="1"/>
        <v>2.7777777777777783E-2</v>
      </c>
      <c r="AE38" s="58"/>
    </row>
    <row r="39" spans="1:31" x14ac:dyDescent="0.45">
      <c r="A39" s="2"/>
      <c r="B39" s="55"/>
      <c r="C39" s="2"/>
      <c r="D39" s="2"/>
      <c r="E39" s="2"/>
      <c r="F39" s="2"/>
      <c r="G39" s="2"/>
      <c r="H39" s="2"/>
      <c r="I39" s="2"/>
      <c r="J39" s="2"/>
      <c r="K39" s="2"/>
      <c r="L39" s="2"/>
      <c r="M39" s="2"/>
      <c r="N39" s="2"/>
      <c r="O39" s="2"/>
      <c r="P39" s="2"/>
      <c r="Q39" s="2"/>
      <c r="R39" s="2"/>
      <c r="S39" s="2"/>
      <c r="U39"/>
      <c r="V39" s="96">
        <v>0.13541666666666699</v>
      </c>
      <c r="W39" s="96">
        <f t="shared" si="0"/>
        <v>0.87847222222222265</v>
      </c>
      <c r="X39" s="39"/>
      <c r="Y39"/>
      <c r="AA39" s="27" t="s">
        <v>129</v>
      </c>
      <c r="AB39" s="90">
        <v>0.37152777777777801</v>
      </c>
      <c r="AD39" s="15">
        <f t="shared" si="1"/>
        <v>3.1250000000000007E-2</v>
      </c>
      <c r="AE39" s="58"/>
    </row>
    <row r="40" spans="1:31" x14ac:dyDescent="0.45">
      <c r="A40" s="2"/>
      <c r="B40" s="55"/>
      <c r="C40" s="2"/>
      <c r="D40" s="2"/>
      <c r="E40" s="65"/>
      <c r="F40" s="2"/>
      <c r="G40" s="2"/>
      <c r="H40" s="2"/>
      <c r="I40" s="2"/>
      <c r="J40" s="2"/>
      <c r="K40" s="2"/>
      <c r="L40" s="2"/>
      <c r="M40" s="2"/>
      <c r="N40" s="2"/>
      <c r="O40" s="2"/>
      <c r="P40" s="2"/>
      <c r="Q40" s="2"/>
      <c r="R40" s="2"/>
      <c r="S40" s="2"/>
      <c r="U40"/>
      <c r="V40" s="96">
        <v>0.13888888888888901</v>
      </c>
      <c r="W40" s="96">
        <f t="shared" si="0"/>
        <v>0.87500000000000044</v>
      </c>
      <c r="X40" s="39"/>
      <c r="Y40"/>
      <c r="AA40" s="27" t="s">
        <v>88</v>
      </c>
      <c r="AB40" s="90">
        <v>0.375</v>
      </c>
      <c r="AD40" s="15">
        <f t="shared" si="1"/>
        <v>3.4722222222222231E-2</v>
      </c>
      <c r="AE40" s="58"/>
    </row>
    <row r="41" spans="1:31" x14ac:dyDescent="0.45">
      <c r="A41" s="2"/>
      <c r="B41" s="55"/>
      <c r="C41" s="2"/>
      <c r="D41" s="2"/>
      <c r="E41" s="2"/>
      <c r="F41" s="2"/>
      <c r="G41" s="2"/>
      <c r="H41" s="2"/>
      <c r="I41" s="2"/>
      <c r="J41" s="2"/>
      <c r="K41" s="2"/>
      <c r="L41" s="2"/>
      <c r="M41" s="2"/>
      <c r="N41" s="2"/>
      <c r="O41" s="2"/>
      <c r="P41" s="2"/>
      <c r="Q41" s="2"/>
      <c r="R41" s="2"/>
      <c r="S41" s="2"/>
      <c r="U41"/>
      <c r="V41" s="96">
        <v>0.14236111111111099</v>
      </c>
      <c r="W41" s="96">
        <f t="shared" si="0"/>
        <v>0.87152777777777823</v>
      </c>
      <c r="X41" s="39"/>
      <c r="Y41"/>
      <c r="AA41" s="27" t="s">
        <v>93</v>
      </c>
      <c r="AB41" s="90">
        <v>0.37847222222222199</v>
      </c>
      <c r="AD41" s="15">
        <f t="shared" si="1"/>
        <v>3.8194444444444454E-2</v>
      </c>
      <c r="AE41" s="58"/>
    </row>
    <row r="42" spans="1:31" x14ac:dyDescent="0.45">
      <c r="A42" s="2"/>
      <c r="B42" s="55"/>
      <c r="C42" s="2"/>
      <c r="D42" s="2"/>
      <c r="E42" s="2"/>
      <c r="F42" s="2"/>
      <c r="G42" s="2"/>
      <c r="H42" s="2"/>
      <c r="I42" s="2"/>
      <c r="J42" s="2"/>
      <c r="K42" s="2"/>
      <c r="L42" s="2"/>
      <c r="M42" s="2"/>
      <c r="N42" s="2"/>
      <c r="O42" s="2"/>
      <c r="P42" s="2"/>
      <c r="Q42" s="2"/>
      <c r="R42" s="2"/>
      <c r="S42" s="2"/>
      <c r="U42"/>
      <c r="V42" s="96">
        <v>0.14583333333333301</v>
      </c>
      <c r="W42" s="96">
        <f t="shared" si="0"/>
        <v>0.86805555555555602</v>
      </c>
      <c r="X42" s="39"/>
      <c r="Y42"/>
      <c r="AA42" s="27" t="s">
        <v>70</v>
      </c>
      <c r="AB42" s="90">
        <v>0.38194444444444398</v>
      </c>
      <c r="AD42" s="15">
        <f t="shared" si="1"/>
        <v>4.1666666666666678E-2</v>
      </c>
      <c r="AE42" s="58"/>
    </row>
    <row r="43" spans="1:31" x14ac:dyDescent="0.45">
      <c r="A43" s="2"/>
      <c r="B43" s="55"/>
      <c r="C43" s="2"/>
      <c r="D43" s="2"/>
      <c r="E43" s="2"/>
      <c r="F43" s="2"/>
      <c r="G43" s="2"/>
      <c r="H43" s="2"/>
      <c r="I43" s="2"/>
      <c r="J43" s="2"/>
      <c r="K43" s="2"/>
      <c r="L43" s="2"/>
      <c r="M43" s="2"/>
      <c r="N43" s="2"/>
      <c r="O43" s="2"/>
      <c r="P43" s="2"/>
      <c r="Q43" s="2"/>
      <c r="R43" s="2"/>
      <c r="S43" s="2"/>
      <c r="U43"/>
      <c r="V43" s="96">
        <v>0.149305555555556</v>
      </c>
      <c r="W43" s="96">
        <f t="shared" si="0"/>
        <v>0.86458333333333381</v>
      </c>
      <c r="X43" s="39"/>
      <c r="Y43"/>
      <c r="AA43" s="27" t="s">
        <v>94</v>
      </c>
      <c r="AB43" s="90">
        <v>0.38541666666666702</v>
      </c>
      <c r="AD43" s="15">
        <f t="shared" si="1"/>
        <v>4.5138888888888902E-2</v>
      </c>
      <c r="AE43" s="58"/>
    </row>
    <row r="44" spans="1:31" x14ac:dyDescent="0.45">
      <c r="A44" s="2"/>
      <c r="B44" s="55"/>
      <c r="C44" s="2"/>
      <c r="D44" s="2"/>
      <c r="E44" s="2"/>
      <c r="F44" s="2"/>
      <c r="G44" s="2"/>
      <c r="H44" s="2"/>
      <c r="I44" s="2"/>
      <c r="J44" s="2"/>
      <c r="K44" s="2"/>
      <c r="L44" s="2"/>
      <c r="M44" s="2"/>
      <c r="N44" s="2"/>
      <c r="O44" s="2"/>
      <c r="P44" s="2"/>
      <c r="Q44" s="2"/>
      <c r="R44" s="2"/>
      <c r="S44" s="2"/>
      <c r="U44"/>
      <c r="V44" s="96">
        <v>0.15277777777777801</v>
      </c>
      <c r="W44" s="96">
        <f t="shared" si="0"/>
        <v>0.8611111111111116</v>
      </c>
      <c r="X44" s="39"/>
      <c r="Y44"/>
      <c r="AA44" s="27" t="s">
        <v>101</v>
      </c>
      <c r="AB44" s="90">
        <v>0.38888888888888901</v>
      </c>
      <c r="AD44" s="15">
        <f t="shared" si="1"/>
        <v>4.8611111111111126E-2</v>
      </c>
      <c r="AE44" s="58"/>
    </row>
    <row r="45" spans="1:31" x14ac:dyDescent="0.45">
      <c r="A45" s="2"/>
      <c r="B45" s="55"/>
      <c r="C45" s="2"/>
      <c r="D45" s="2"/>
      <c r="E45" s="2"/>
      <c r="F45" s="2"/>
      <c r="G45" s="2"/>
      <c r="H45" s="2"/>
      <c r="I45" s="2"/>
      <c r="J45" s="2"/>
      <c r="K45" s="2"/>
      <c r="L45" s="2"/>
      <c r="M45" s="2"/>
      <c r="N45" s="2"/>
      <c r="O45" s="2"/>
      <c r="P45" s="2"/>
      <c r="Q45" s="2"/>
      <c r="R45" s="2"/>
      <c r="S45" s="2"/>
      <c r="U45"/>
      <c r="V45" s="96">
        <v>0.15625</v>
      </c>
      <c r="W45" s="96">
        <f t="shared" si="0"/>
        <v>0.85763888888888939</v>
      </c>
      <c r="X45" s="39"/>
      <c r="Y45"/>
      <c r="AA45" s="27" t="s">
        <v>92</v>
      </c>
      <c r="AB45" s="90">
        <v>0.39236111111111099</v>
      </c>
      <c r="AD45" s="15">
        <f t="shared" si="1"/>
        <v>5.208333333333335E-2</v>
      </c>
      <c r="AE45" s="58"/>
    </row>
    <row r="46" spans="1:31" x14ac:dyDescent="0.45">
      <c r="A46" s="2"/>
      <c r="B46" s="55"/>
      <c r="C46" s="2"/>
      <c r="D46" s="2"/>
      <c r="E46" s="2"/>
      <c r="F46" s="2"/>
      <c r="G46" s="2"/>
      <c r="H46" s="2"/>
      <c r="I46" s="2"/>
      <c r="J46" s="2"/>
      <c r="K46" s="2"/>
      <c r="L46" s="2"/>
      <c r="M46" s="2"/>
      <c r="N46" s="2"/>
      <c r="O46" s="2"/>
      <c r="P46" s="2"/>
      <c r="Q46" s="2"/>
      <c r="R46" s="2"/>
      <c r="S46" s="2"/>
      <c r="U46"/>
      <c r="V46" s="96">
        <v>0.15972222222222199</v>
      </c>
      <c r="W46" s="96">
        <f t="shared" si="0"/>
        <v>0.85416666666666718</v>
      </c>
      <c r="X46" s="39"/>
      <c r="Y46"/>
      <c r="AA46" s="27" t="s">
        <v>55</v>
      </c>
      <c r="AB46" s="90">
        <v>0.39583333333333298</v>
      </c>
      <c r="AD46" s="15">
        <f t="shared" si="1"/>
        <v>5.5555555555555573E-2</v>
      </c>
      <c r="AE46" s="58"/>
    </row>
    <row r="47" spans="1:31" x14ac:dyDescent="0.45">
      <c r="A47" s="2"/>
      <c r="B47" s="55"/>
      <c r="C47" s="2"/>
      <c r="D47" s="2"/>
      <c r="E47" s="2"/>
      <c r="F47" s="2"/>
      <c r="G47" s="2"/>
      <c r="H47" s="2"/>
      <c r="I47" s="2"/>
      <c r="J47" s="2"/>
      <c r="K47" s="2"/>
      <c r="L47" s="2"/>
      <c r="M47" s="2"/>
      <c r="N47" s="2"/>
      <c r="O47" s="2"/>
      <c r="P47" s="2"/>
      <c r="Q47" s="2"/>
      <c r="R47" s="2"/>
      <c r="S47" s="2"/>
      <c r="U47"/>
      <c r="V47" s="96">
        <v>0.163194444444444</v>
      </c>
      <c r="W47" s="96">
        <f t="shared" si="0"/>
        <v>0.85069444444444497</v>
      </c>
      <c r="X47" s="39"/>
      <c r="Y47"/>
      <c r="AA47" s="27" t="s">
        <v>61</v>
      </c>
      <c r="AB47" s="90">
        <v>0.39930555555555602</v>
      </c>
      <c r="AD47" s="15">
        <f t="shared" si="1"/>
        <v>5.9027777777777797E-2</v>
      </c>
      <c r="AE47" s="58"/>
    </row>
    <row r="48" spans="1:31" x14ac:dyDescent="0.45">
      <c r="A48" s="2"/>
      <c r="B48" s="55"/>
      <c r="C48" s="2"/>
      <c r="D48" s="2"/>
      <c r="E48" s="2"/>
      <c r="F48" s="2"/>
      <c r="G48" s="2"/>
      <c r="H48" s="2"/>
      <c r="I48" s="2"/>
      <c r="J48" s="2"/>
      <c r="K48" s="2"/>
      <c r="L48" s="2"/>
      <c r="M48" s="2"/>
      <c r="N48" s="2"/>
      <c r="O48" s="2"/>
      <c r="P48" s="2"/>
      <c r="Q48" s="2"/>
      <c r="R48" s="2"/>
      <c r="S48" s="2"/>
      <c r="U48"/>
      <c r="V48" s="96">
        <v>0.16666666666666699</v>
      </c>
      <c r="W48" s="96">
        <f t="shared" si="0"/>
        <v>0.84722222222222276</v>
      </c>
      <c r="X48" s="39"/>
      <c r="Y48"/>
      <c r="AA48" s="27" t="s">
        <v>110</v>
      </c>
      <c r="AB48" s="90">
        <v>0.40277777777777801</v>
      </c>
      <c r="AD48" s="15">
        <f t="shared" si="1"/>
        <v>6.2500000000000014E-2</v>
      </c>
      <c r="AE48" s="58"/>
    </row>
    <row r="49" spans="1:31" x14ac:dyDescent="0.45">
      <c r="A49" s="2"/>
      <c r="B49" s="55"/>
      <c r="C49" s="2"/>
      <c r="D49" s="2"/>
      <c r="E49" s="2"/>
      <c r="F49" s="2"/>
      <c r="G49" s="2"/>
      <c r="H49" s="2"/>
      <c r="I49" s="2"/>
      <c r="J49" s="2"/>
      <c r="K49" s="2"/>
      <c r="L49" s="2"/>
      <c r="M49" s="2"/>
      <c r="N49" s="2"/>
      <c r="O49" s="2"/>
      <c r="P49" s="2"/>
      <c r="Q49" s="2"/>
      <c r="R49" s="2"/>
      <c r="S49" s="2"/>
      <c r="U49"/>
      <c r="V49" s="96">
        <v>0.17013888888888901</v>
      </c>
      <c r="W49" s="96">
        <f t="shared" si="0"/>
        <v>0.84375000000000056</v>
      </c>
      <c r="X49" s="39"/>
      <c r="Y49"/>
      <c r="AA49" s="27" t="s">
        <v>86</v>
      </c>
      <c r="AB49" s="90">
        <v>0.40625</v>
      </c>
      <c r="AD49" s="15">
        <f t="shared" si="1"/>
        <v>6.5972222222222238E-2</v>
      </c>
      <c r="AE49" s="58"/>
    </row>
    <row r="50" spans="1:31" x14ac:dyDescent="0.45">
      <c r="A50" s="2"/>
      <c r="B50" s="55"/>
      <c r="C50" s="2"/>
      <c r="D50" s="2"/>
      <c r="E50" s="2"/>
      <c r="F50" s="2"/>
      <c r="G50" s="2"/>
      <c r="H50" s="2"/>
      <c r="I50" s="2"/>
      <c r="J50" s="2"/>
      <c r="K50" s="2"/>
      <c r="L50" s="2"/>
      <c r="M50" s="2"/>
      <c r="N50" s="2"/>
      <c r="O50" s="2"/>
      <c r="P50" s="2"/>
      <c r="Q50" s="2"/>
      <c r="R50" s="2"/>
      <c r="S50" s="2"/>
      <c r="U50"/>
      <c r="V50" s="96">
        <v>0.17361111111111099</v>
      </c>
      <c r="W50" s="96">
        <f t="shared" si="0"/>
        <v>0.84027777777777835</v>
      </c>
      <c r="X50" s="39"/>
      <c r="Y50"/>
      <c r="AA50" s="27" t="s">
        <v>102</v>
      </c>
      <c r="AB50" s="90">
        <v>0.40972222222222199</v>
      </c>
      <c r="AD50" s="15">
        <f t="shared" si="1"/>
        <v>6.9444444444444461E-2</v>
      </c>
      <c r="AE50" s="58"/>
    </row>
    <row r="51" spans="1:31" x14ac:dyDescent="0.45">
      <c r="A51" s="2"/>
      <c r="B51" s="55"/>
      <c r="C51" s="2"/>
      <c r="D51" s="2"/>
      <c r="E51" s="2"/>
      <c r="F51" s="2"/>
      <c r="G51" s="2"/>
      <c r="H51" s="2"/>
      <c r="I51" s="2"/>
      <c r="J51" s="2"/>
      <c r="K51" s="2"/>
      <c r="L51" s="2"/>
      <c r="M51" s="2"/>
      <c r="N51" s="2"/>
      <c r="O51" s="2"/>
      <c r="P51" s="2"/>
      <c r="Q51" s="2"/>
      <c r="R51" s="2"/>
      <c r="S51" s="2"/>
      <c r="U51"/>
      <c r="V51" s="96">
        <v>0.17708333333333301</v>
      </c>
      <c r="W51" s="96">
        <f t="shared" si="0"/>
        <v>0.83680555555555614</v>
      </c>
      <c r="X51" s="39"/>
      <c r="Y51"/>
      <c r="AA51" s="27" t="s">
        <v>106</v>
      </c>
      <c r="AB51" s="90">
        <v>0.41319444444444398</v>
      </c>
      <c r="AD51" s="15">
        <f t="shared" si="1"/>
        <v>7.2916666666666685E-2</v>
      </c>
      <c r="AE51" s="58"/>
    </row>
    <row r="52" spans="1:31" hidden="1" x14ac:dyDescent="0.45">
      <c r="B52" s="55"/>
      <c r="C52" s="2"/>
      <c r="D52" s="2"/>
      <c r="E52" s="2"/>
      <c r="F52" s="2"/>
      <c r="U52"/>
      <c r="V52" s="96">
        <v>0.180555555555556</v>
      </c>
      <c r="W52" s="96">
        <f t="shared" si="0"/>
        <v>0.83333333333333393</v>
      </c>
      <c r="X52" s="39"/>
      <c r="Y52"/>
      <c r="AA52" s="27" t="s">
        <v>80</v>
      </c>
      <c r="AB52" s="90">
        <v>0.41666666666666702</v>
      </c>
      <c r="AD52" s="15">
        <f t="shared" si="1"/>
        <v>7.6388888888888909E-2</v>
      </c>
      <c r="AE52" s="58"/>
    </row>
    <row r="53" spans="1:31" hidden="1" x14ac:dyDescent="0.45">
      <c r="B53" s="2"/>
      <c r="C53" s="2"/>
      <c r="D53" s="2"/>
      <c r="E53" s="2"/>
      <c r="F53" s="2"/>
      <c r="U53"/>
      <c r="V53" s="96">
        <v>0.18402777777777801</v>
      </c>
      <c r="W53" s="96">
        <f t="shared" si="0"/>
        <v>0.82986111111111172</v>
      </c>
      <c r="X53" s="39"/>
      <c r="Y53"/>
      <c r="AA53" s="27" t="s">
        <v>56</v>
      </c>
      <c r="AB53" s="90">
        <v>0.42013888888888901</v>
      </c>
      <c r="AD53" s="15">
        <f t="shared" si="1"/>
        <v>7.9861111111111133E-2</v>
      </c>
      <c r="AE53" s="58"/>
    </row>
    <row r="54" spans="1:31" hidden="1" x14ac:dyDescent="0.45">
      <c r="B54" s="2"/>
      <c r="C54" s="2"/>
      <c r="D54" s="2"/>
      <c r="E54" s="2"/>
      <c r="F54" s="2"/>
      <c r="U54"/>
      <c r="V54" s="96">
        <v>0.1875</v>
      </c>
      <c r="W54" s="96">
        <f t="shared" si="0"/>
        <v>0.82638888888888951</v>
      </c>
      <c r="X54" s="39"/>
      <c r="Y54"/>
      <c r="AA54" s="27" t="s">
        <v>30</v>
      </c>
      <c r="AB54" s="90">
        <v>0.42361111111111099</v>
      </c>
      <c r="AD54" s="15">
        <f t="shared" si="1"/>
        <v>8.3333333333333356E-2</v>
      </c>
      <c r="AE54" s="58"/>
    </row>
    <row r="55" spans="1:31" hidden="1" x14ac:dyDescent="0.45">
      <c r="U55"/>
      <c r="V55" s="96">
        <v>0.19097222222222199</v>
      </c>
      <c r="W55" s="96">
        <f t="shared" si="0"/>
        <v>0.8229166666666673</v>
      </c>
      <c r="X55" s="39"/>
      <c r="Y55"/>
      <c r="AA55" s="27" t="s">
        <v>60</v>
      </c>
      <c r="AB55" s="90">
        <v>0.42708333333333298</v>
      </c>
      <c r="AD55" s="15">
        <f t="shared" si="1"/>
        <v>8.680555555555558E-2</v>
      </c>
      <c r="AE55" s="58"/>
    </row>
    <row r="56" spans="1:31" hidden="1" x14ac:dyDescent="0.45">
      <c r="U56"/>
      <c r="V56" s="96">
        <v>0.194444444444444</v>
      </c>
      <c r="W56" s="96">
        <f t="shared" si="0"/>
        <v>0.81944444444444509</v>
      </c>
      <c r="X56" s="39"/>
      <c r="Y56"/>
      <c r="AA56" s="27" t="s">
        <v>33</v>
      </c>
      <c r="AB56" s="90">
        <v>0.43055555555555602</v>
      </c>
      <c r="AD56" s="15">
        <f t="shared" si="1"/>
        <v>9.0277777777777804E-2</v>
      </c>
      <c r="AE56" s="58"/>
    </row>
    <row r="57" spans="1:31" hidden="1" x14ac:dyDescent="0.45">
      <c r="U57"/>
      <c r="V57" s="96">
        <v>0.19791666666666699</v>
      </c>
      <c r="W57" s="96">
        <f t="shared" si="0"/>
        <v>0.81597222222222288</v>
      </c>
      <c r="X57" s="39"/>
      <c r="Y57"/>
      <c r="AA57" s="27" t="s">
        <v>35</v>
      </c>
      <c r="AB57" s="90">
        <v>0.43402777777777801</v>
      </c>
      <c r="AD57" s="15">
        <f t="shared" si="1"/>
        <v>9.3750000000000028E-2</v>
      </c>
      <c r="AE57" s="58"/>
    </row>
    <row r="58" spans="1:31" hidden="1" x14ac:dyDescent="0.45">
      <c r="U58"/>
      <c r="V58" s="96">
        <v>0.20138888888888901</v>
      </c>
      <c r="W58" s="96">
        <f t="shared" si="0"/>
        <v>0.81250000000000067</v>
      </c>
      <c r="X58" s="39"/>
      <c r="Y58"/>
      <c r="AA58" s="27" t="s">
        <v>36</v>
      </c>
      <c r="AB58" s="90">
        <v>0.4375</v>
      </c>
      <c r="AD58" s="15">
        <f t="shared" si="1"/>
        <v>9.7222222222222252E-2</v>
      </c>
      <c r="AE58" s="58"/>
    </row>
    <row r="59" spans="1:31" hidden="1" x14ac:dyDescent="0.45">
      <c r="U59"/>
      <c r="V59" s="96">
        <v>0.20486111111111099</v>
      </c>
      <c r="W59" s="96">
        <f t="shared" si="0"/>
        <v>0.80902777777777846</v>
      </c>
      <c r="X59" s="39"/>
      <c r="Y59"/>
      <c r="AA59" s="27" t="s">
        <v>37</v>
      </c>
      <c r="AB59" s="90">
        <v>0.44097222222222199</v>
      </c>
      <c r="AD59" s="15">
        <f t="shared" si="1"/>
        <v>0.10069444444444448</v>
      </c>
      <c r="AE59" s="58"/>
    </row>
    <row r="60" spans="1:31" hidden="1" x14ac:dyDescent="0.45">
      <c r="U60"/>
      <c r="V60" s="96">
        <v>0.20833333333333301</v>
      </c>
      <c r="W60" s="96">
        <f t="shared" si="0"/>
        <v>0.80555555555555625</v>
      </c>
      <c r="X60" s="39"/>
      <c r="Y60"/>
      <c r="AA60" s="27" t="s">
        <v>0</v>
      </c>
      <c r="AB60" s="90">
        <v>0.44444444444444398</v>
      </c>
      <c r="AD60" s="15">
        <f t="shared" si="1"/>
        <v>0.1041666666666667</v>
      </c>
      <c r="AE60" s="58"/>
    </row>
    <row r="61" spans="1:31" hidden="1" x14ac:dyDescent="0.45">
      <c r="U61"/>
      <c r="V61" s="96">
        <v>0.211805555555556</v>
      </c>
      <c r="W61" s="96">
        <f t="shared" si="0"/>
        <v>0.80208333333333404</v>
      </c>
      <c r="X61" s="39"/>
      <c r="Y61"/>
      <c r="AA61" s="27" t="s">
        <v>38</v>
      </c>
      <c r="AB61" s="90">
        <v>0.44791666666666702</v>
      </c>
      <c r="AD61" s="15">
        <f t="shared" si="1"/>
        <v>0.10763888888888892</v>
      </c>
      <c r="AE61" s="58"/>
    </row>
    <row r="62" spans="1:31" hidden="1" x14ac:dyDescent="0.45">
      <c r="U62"/>
      <c r="V62" s="96">
        <v>0.21527777777777801</v>
      </c>
      <c r="W62" s="96">
        <f t="shared" si="0"/>
        <v>0.79861111111111183</v>
      </c>
      <c r="X62" s="39"/>
      <c r="Y62"/>
      <c r="AA62" s="27" t="s">
        <v>39</v>
      </c>
      <c r="AB62" s="90">
        <v>0.45138888888888901</v>
      </c>
      <c r="AD62" s="15">
        <f t="shared" si="1"/>
        <v>0.11111111111111115</v>
      </c>
      <c r="AE62" s="58"/>
    </row>
    <row r="63" spans="1:31" hidden="1" x14ac:dyDescent="0.45">
      <c r="U63"/>
      <c r="V63" s="96">
        <v>0.21875</v>
      </c>
      <c r="W63" s="96">
        <f t="shared" si="0"/>
        <v>0.79513888888888962</v>
      </c>
      <c r="X63" s="39"/>
      <c r="Y63"/>
      <c r="AA63" s="27" t="s">
        <v>73</v>
      </c>
      <c r="AB63" s="90">
        <v>0.45486111111111099</v>
      </c>
      <c r="AD63" s="15">
        <f t="shared" si="1"/>
        <v>0.11458333333333337</v>
      </c>
      <c r="AE63" s="58"/>
    </row>
    <row r="64" spans="1:31" hidden="1" x14ac:dyDescent="0.45">
      <c r="U64"/>
      <c r="V64" s="96">
        <v>0.22222222222222199</v>
      </c>
      <c r="W64" s="96">
        <f t="shared" si="0"/>
        <v>0.79166666666666741</v>
      </c>
      <c r="X64" s="39"/>
      <c r="Y64"/>
      <c r="AA64" s="27" t="s">
        <v>41</v>
      </c>
      <c r="AB64" s="90">
        <v>0.45833333333333298</v>
      </c>
      <c r="AD64" s="15">
        <f t="shared" si="1"/>
        <v>0.11805555555555559</v>
      </c>
      <c r="AE64" s="58"/>
    </row>
    <row r="65" spans="21:31" hidden="1" x14ac:dyDescent="0.45">
      <c r="U65"/>
      <c r="V65" s="96">
        <v>0.225694444444444</v>
      </c>
      <c r="W65" s="96">
        <f t="shared" si="0"/>
        <v>0.7881944444444452</v>
      </c>
      <c r="X65" s="39"/>
      <c r="Y65"/>
      <c r="AA65" s="27" t="s">
        <v>113</v>
      </c>
      <c r="AB65" s="90">
        <v>0.46180555555555602</v>
      </c>
      <c r="AD65" s="15">
        <f t="shared" si="1"/>
        <v>0.12152777777777782</v>
      </c>
      <c r="AE65" s="58"/>
    </row>
    <row r="66" spans="21:31" hidden="1" x14ac:dyDescent="0.45">
      <c r="U66"/>
      <c r="V66" s="96">
        <v>0.22916666666666699</v>
      </c>
      <c r="W66" s="96">
        <f t="shared" si="0"/>
        <v>0.78472222222222299</v>
      </c>
      <c r="X66" s="39"/>
      <c r="Y66"/>
      <c r="AA66" s="27" t="s">
        <v>42</v>
      </c>
      <c r="AB66" s="90">
        <v>0.46527777777777801</v>
      </c>
      <c r="AD66" s="15">
        <f t="shared" si="1"/>
        <v>0.12500000000000003</v>
      </c>
      <c r="AE66" s="58"/>
    </row>
    <row r="67" spans="21:31" hidden="1" x14ac:dyDescent="0.45">
      <c r="U67"/>
      <c r="V67" s="96">
        <v>0.23263888888888901</v>
      </c>
      <c r="W67" s="96">
        <f t="shared" si="0"/>
        <v>0.78125000000000078</v>
      </c>
      <c r="X67" s="39"/>
      <c r="Y67"/>
      <c r="AA67" s="27" t="s">
        <v>43</v>
      </c>
      <c r="AB67" s="90">
        <v>0.46875</v>
      </c>
      <c r="AD67" s="15">
        <f t="shared" si="1"/>
        <v>0.12847222222222224</v>
      </c>
      <c r="AE67" s="58"/>
    </row>
    <row r="68" spans="21:31" hidden="1" x14ac:dyDescent="0.45">
      <c r="U68"/>
      <c r="V68" s="96">
        <v>0.23611111111111099</v>
      </c>
      <c r="W68" s="96">
        <f t="shared" ref="W68:W131" si="2">IF(W67&lt;TIME(0,5,0),1,W67-TIME(0,5,0))</f>
        <v>0.77777777777777857</v>
      </c>
      <c r="X68" s="39"/>
      <c r="Y68"/>
      <c r="AA68" s="27" t="s">
        <v>64</v>
      </c>
      <c r="AB68" s="90">
        <v>0.47222222222222199</v>
      </c>
      <c r="AD68" s="15">
        <f t="shared" si="1"/>
        <v>0.13194444444444445</v>
      </c>
      <c r="AE68" s="58"/>
    </row>
    <row r="69" spans="21:31" hidden="1" x14ac:dyDescent="0.45">
      <c r="U69"/>
      <c r="V69" s="96">
        <v>0.23958333333333301</v>
      </c>
      <c r="W69" s="96">
        <f t="shared" si="2"/>
        <v>0.77430555555555636</v>
      </c>
      <c r="X69" s="39"/>
      <c r="Y69"/>
      <c r="AA69" s="27" t="s">
        <v>81</v>
      </c>
      <c r="AB69" s="90">
        <v>0.47569444444444398</v>
      </c>
      <c r="AD69" s="15">
        <f t="shared" si="1"/>
        <v>0.13541666666666666</v>
      </c>
      <c r="AE69" s="58"/>
    </row>
    <row r="70" spans="21:31" hidden="1" x14ac:dyDescent="0.45">
      <c r="U70"/>
      <c r="V70" s="96">
        <v>0.243055555555556</v>
      </c>
      <c r="W70" s="96">
        <f t="shared" si="2"/>
        <v>0.77083333333333415</v>
      </c>
      <c r="X70" s="39"/>
      <c r="Y70"/>
      <c r="AA70" s="27" t="s">
        <v>85</v>
      </c>
      <c r="AB70" s="90">
        <v>0.47916666666666702</v>
      </c>
      <c r="AD70" s="15">
        <f t="shared" si="1"/>
        <v>0.13888888888888887</v>
      </c>
      <c r="AE70" s="58"/>
    </row>
    <row r="71" spans="21:31" hidden="1" x14ac:dyDescent="0.45">
      <c r="U71"/>
      <c r="V71" s="96">
        <v>0.24652777777777801</v>
      </c>
      <c r="W71" s="96">
        <f t="shared" si="2"/>
        <v>0.76736111111111194</v>
      </c>
      <c r="X71" s="39"/>
      <c r="Y71"/>
      <c r="AA71" s="27" t="s">
        <v>109</v>
      </c>
      <c r="AB71" s="90">
        <v>0.48263888888888901</v>
      </c>
      <c r="AD71" s="15">
        <f t="shared" ref="AD71:AD134" si="3">IF(AND(HOUR(AD70)=23,MINUTE(AD70)=55),0,AD70+TIME(0,5,0))</f>
        <v>0.14236111111111108</v>
      </c>
      <c r="AE71" s="58"/>
    </row>
    <row r="72" spans="21:31" hidden="1" x14ac:dyDescent="0.45">
      <c r="U72"/>
      <c r="V72" s="96">
        <v>0.25</v>
      </c>
      <c r="W72" s="96">
        <f t="shared" si="2"/>
        <v>0.76388888888888973</v>
      </c>
      <c r="X72" s="39"/>
      <c r="Y72"/>
      <c r="AA72" s="27" t="s">
        <v>44</v>
      </c>
      <c r="AB72" s="90">
        <v>0.48611111111111099</v>
      </c>
      <c r="AD72" s="15">
        <f t="shared" si="3"/>
        <v>0.14583333333333329</v>
      </c>
      <c r="AE72" s="58"/>
    </row>
    <row r="73" spans="21:31" hidden="1" x14ac:dyDescent="0.45">
      <c r="U73"/>
      <c r="V73" s="96">
        <v>0.25347222222222199</v>
      </c>
      <c r="W73" s="96">
        <f t="shared" si="2"/>
        <v>0.76041666666666752</v>
      </c>
      <c r="X73" s="39"/>
      <c r="Y73"/>
      <c r="AA73" s="27" t="s">
        <v>129</v>
      </c>
      <c r="AB73" s="90">
        <v>0.48958333333333298</v>
      </c>
      <c r="AD73" s="15">
        <f t="shared" si="3"/>
        <v>0.1493055555555555</v>
      </c>
      <c r="AE73" s="58"/>
    </row>
    <row r="74" spans="21:31" hidden="1" x14ac:dyDescent="0.45">
      <c r="U74"/>
      <c r="V74" s="96">
        <v>0.25694444444444398</v>
      </c>
      <c r="W74" s="96">
        <f t="shared" si="2"/>
        <v>0.75694444444444531</v>
      </c>
      <c r="X74" s="39"/>
      <c r="Y74"/>
      <c r="AA74" s="27" t="s">
        <v>78</v>
      </c>
      <c r="AB74" s="90">
        <v>0.49305555555555602</v>
      </c>
      <c r="AD74" s="15">
        <f t="shared" si="3"/>
        <v>0.15277777777777771</v>
      </c>
      <c r="AE74" s="58"/>
    </row>
    <row r="75" spans="21:31" hidden="1" x14ac:dyDescent="0.45">
      <c r="U75"/>
      <c r="V75" s="96">
        <v>0.26041666666666702</v>
      </c>
      <c r="W75" s="96">
        <f t="shared" si="2"/>
        <v>0.7534722222222231</v>
      </c>
      <c r="X75" s="39"/>
      <c r="Y75"/>
      <c r="AA75" s="27" t="s">
        <v>76</v>
      </c>
      <c r="AB75" s="90">
        <v>0.49652777777777801</v>
      </c>
      <c r="AD75" s="15">
        <f t="shared" si="3"/>
        <v>0.15624999999999992</v>
      </c>
      <c r="AE75" s="58"/>
    </row>
    <row r="76" spans="21:31" hidden="1" x14ac:dyDescent="0.45">
      <c r="U76"/>
      <c r="V76" s="96">
        <v>0.26388888888888901</v>
      </c>
      <c r="W76" s="96">
        <f t="shared" si="2"/>
        <v>0.75000000000000089</v>
      </c>
      <c r="X76" s="39"/>
      <c r="Y76"/>
      <c r="AA76" s="27" t="s">
        <v>95</v>
      </c>
      <c r="AB76" s="90">
        <v>0.5</v>
      </c>
      <c r="AD76" s="15">
        <f t="shared" si="3"/>
        <v>0.15972222222222213</v>
      </c>
      <c r="AE76" s="58"/>
    </row>
    <row r="77" spans="21:31" hidden="1" x14ac:dyDescent="0.45">
      <c r="U77"/>
      <c r="V77" s="96">
        <v>0.26736111111111099</v>
      </c>
      <c r="W77" s="96">
        <f t="shared" si="2"/>
        <v>0.74652777777777868</v>
      </c>
      <c r="X77" s="39"/>
      <c r="Y77"/>
      <c r="AA77" s="27" t="s">
        <v>108</v>
      </c>
      <c r="AD77" s="15">
        <f t="shared" si="3"/>
        <v>0.16319444444444434</v>
      </c>
      <c r="AE77" s="58"/>
    </row>
    <row r="78" spans="21:31" hidden="1" x14ac:dyDescent="0.45">
      <c r="U78"/>
      <c r="V78" s="96">
        <v>0.27083333333333298</v>
      </c>
      <c r="W78" s="96">
        <f t="shared" si="2"/>
        <v>0.74305555555555647</v>
      </c>
      <c r="X78" s="39"/>
      <c r="Y78"/>
      <c r="AA78" s="27" t="s">
        <v>84</v>
      </c>
      <c r="AD78" s="15">
        <f t="shared" si="3"/>
        <v>0.16666666666666655</v>
      </c>
      <c r="AE78" s="58"/>
    </row>
    <row r="79" spans="21:31" hidden="1" x14ac:dyDescent="0.45">
      <c r="U79"/>
      <c r="V79" s="96">
        <v>0.27430555555555602</v>
      </c>
      <c r="W79" s="96">
        <f t="shared" si="2"/>
        <v>0.73958333333333426</v>
      </c>
      <c r="X79" s="39"/>
      <c r="Y79"/>
      <c r="AA79" s="27" t="s">
        <v>52</v>
      </c>
      <c r="AD79" s="15">
        <f t="shared" si="3"/>
        <v>0.17013888888888876</v>
      </c>
      <c r="AE79" s="58"/>
    </row>
    <row r="80" spans="21:31" hidden="1" x14ac:dyDescent="0.45">
      <c r="U80"/>
      <c r="V80" s="96">
        <v>0.27777777777777801</v>
      </c>
      <c r="W80" s="96">
        <f t="shared" si="2"/>
        <v>0.73611111111111205</v>
      </c>
      <c r="X80" s="39"/>
      <c r="Y80"/>
      <c r="AA80" s="27" t="s">
        <v>59</v>
      </c>
      <c r="AD80" s="15">
        <f t="shared" si="3"/>
        <v>0.17361111111111097</v>
      </c>
      <c r="AE80" s="58"/>
    </row>
    <row r="81" spans="21:31" hidden="1" x14ac:dyDescent="0.45">
      <c r="U81"/>
      <c r="V81" s="96">
        <v>0.28125</v>
      </c>
      <c r="W81" s="96">
        <f t="shared" si="2"/>
        <v>0.73263888888888984</v>
      </c>
      <c r="X81" s="39"/>
      <c r="Y81"/>
      <c r="AA81" s="27" t="s">
        <v>39</v>
      </c>
      <c r="AD81" s="15">
        <f t="shared" si="3"/>
        <v>0.17708333333333318</v>
      </c>
      <c r="AE81" s="58"/>
    </row>
    <row r="82" spans="21:31" hidden="1" x14ac:dyDescent="0.45">
      <c r="U82"/>
      <c r="V82" s="96">
        <v>0.28472222222222199</v>
      </c>
      <c r="W82" s="96">
        <f t="shared" si="2"/>
        <v>0.72916666666666763</v>
      </c>
      <c r="X82" s="39"/>
      <c r="Y82"/>
      <c r="AA82" s="27" t="s">
        <v>40</v>
      </c>
      <c r="AD82" s="15">
        <f t="shared" si="3"/>
        <v>0.18055555555555539</v>
      </c>
      <c r="AE82" s="58"/>
    </row>
    <row r="83" spans="21:31" hidden="1" x14ac:dyDescent="0.45">
      <c r="U83"/>
      <c r="V83" s="96">
        <v>0.28819444444444398</v>
      </c>
      <c r="W83" s="96">
        <f t="shared" si="2"/>
        <v>0.72569444444444542</v>
      </c>
      <c r="X83" s="39"/>
      <c r="Y83"/>
      <c r="AA83" s="27" t="s">
        <v>96</v>
      </c>
      <c r="AD83" s="15">
        <f t="shared" si="3"/>
        <v>0.1840277777777776</v>
      </c>
      <c r="AE83" s="58"/>
    </row>
    <row r="84" spans="21:31" hidden="1" x14ac:dyDescent="0.45">
      <c r="U84"/>
      <c r="V84" s="96">
        <v>0.29166666666666702</v>
      </c>
      <c r="W84" s="96">
        <f t="shared" si="2"/>
        <v>0.72222222222222321</v>
      </c>
      <c r="X84" s="39"/>
      <c r="Y84"/>
      <c r="AA84" s="27" t="s">
        <v>74</v>
      </c>
      <c r="AD84" s="15">
        <f t="shared" si="3"/>
        <v>0.18749999999999981</v>
      </c>
      <c r="AE84" s="58"/>
    </row>
    <row r="85" spans="21:31" hidden="1" x14ac:dyDescent="0.45">
      <c r="U85"/>
      <c r="V85" s="96">
        <v>0.29513888888888901</v>
      </c>
      <c r="W85" s="96">
        <f t="shared" si="2"/>
        <v>0.718750000000001</v>
      </c>
      <c r="X85" s="39"/>
      <c r="Y85"/>
      <c r="AA85" s="27" t="s">
        <v>82</v>
      </c>
      <c r="AD85" s="15">
        <f t="shared" si="3"/>
        <v>0.19097222222222202</v>
      </c>
      <c r="AE85" s="58"/>
    </row>
    <row r="86" spans="21:31" hidden="1" x14ac:dyDescent="0.45">
      <c r="U86"/>
      <c r="V86" s="96">
        <v>0.29861111111111099</v>
      </c>
      <c r="W86" s="96">
        <f t="shared" si="2"/>
        <v>0.71527777777777879</v>
      </c>
      <c r="X86" s="39"/>
      <c r="Y86"/>
      <c r="AA86" s="27" t="s">
        <v>99</v>
      </c>
      <c r="AD86" s="15">
        <f t="shared" si="3"/>
        <v>0.19444444444444423</v>
      </c>
      <c r="AE86" s="58"/>
    </row>
    <row r="87" spans="21:31" hidden="1" x14ac:dyDescent="0.45">
      <c r="U87"/>
      <c r="V87" s="96">
        <v>0.30208333333333298</v>
      </c>
      <c r="W87" s="96">
        <f t="shared" si="2"/>
        <v>0.71180555555555658</v>
      </c>
      <c r="X87" s="39"/>
      <c r="Y87"/>
      <c r="AA87" s="27" t="s">
        <v>111</v>
      </c>
      <c r="AD87" s="15">
        <f t="shared" si="3"/>
        <v>0.19791666666666644</v>
      </c>
      <c r="AE87" s="58"/>
    </row>
    <row r="88" spans="21:31" hidden="1" x14ac:dyDescent="0.45">
      <c r="U88"/>
      <c r="V88" s="96">
        <v>0.30555555555555602</v>
      </c>
      <c r="W88" s="96">
        <f t="shared" si="2"/>
        <v>0.70833333333333437</v>
      </c>
      <c r="X88" s="39"/>
      <c r="Y88"/>
      <c r="AA88" s="27" t="s">
        <v>62</v>
      </c>
      <c r="AD88" s="15">
        <f t="shared" si="3"/>
        <v>0.20138888888888865</v>
      </c>
      <c r="AE88" s="58"/>
    </row>
    <row r="89" spans="21:31" hidden="1" x14ac:dyDescent="0.45">
      <c r="U89"/>
      <c r="V89" s="96">
        <v>0.30902777777777801</v>
      </c>
      <c r="W89" s="96">
        <f t="shared" si="2"/>
        <v>0.70486111111111216</v>
      </c>
      <c r="X89" s="39"/>
      <c r="Y89"/>
      <c r="AA89" s="27" t="s">
        <v>91</v>
      </c>
      <c r="AD89" s="15">
        <f t="shared" si="3"/>
        <v>0.20486111111111086</v>
      </c>
      <c r="AE89" s="58"/>
    </row>
    <row r="90" spans="21:31" hidden="1" x14ac:dyDescent="0.45">
      <c r="U90"/>
      <c r="V90" s="96">
        <v>0.3125</v>
      </c>
      <c r="W90" s="96">
        <f t="shared" si="2"/>
        <v>0.70138888888888995</v>
      </c>
      <c r="X90" s="39"/>
      <c r="Y90"/>
      <c r="AA90" s="27" t="s">
        <v>45</v>
      </c>
      <c r="AD90" s="15">
        <f t="shared" si="3"/>
        <v>0.20833333333333307</v>
      </c>
      <c r="AE90" s="58"/>
    </row>
    <row r="91" spans="21:31" hidden="1" x14ac:dyDescent="0.45">
      <c r="U91"/>
      <c r="V91" s="96">
        <v>0.31597222222222199</v>
      </c>
      <c r="W91" s="96">
        <f t="shared" si="2"/>
        <v>0.69791666666666774</v>
      </c>
      <c r="X91" s="39"/>
      <c r="Y91"/>
      <c r="AA91" s="27" t="s">
        <v>129</v>
      </c>
      <c r="AD91" s="15">
        <f t="shared" si="3"/>
        <v>0.21180555555555527</v>
      </c>
      <c r="AE91" s="58"/>
    </row>
    <row r="92" spans="21:31" hidden="1" x14ac:dyDescent="0.45">
      <c r="U92"/>
      <c r="V92" s="96">
        <v>0.31944444444444398</v>
      </c>
      <c r="W92" s="96">
        <f t="shared" si="2"/>
        <v>0.69444444444444553</v>
      </c>
      <c r="X92" s="39"/>
      <c r="Y92"/>
      <c r="AA92" s="27" t="s">
        <v>104</v>
      </c>
      <c r="AD92" s="15">
        <f t="shared" si="3"/>
        <v>0.21527777777777748</v>
      </c>
      <c r="AE92" s="58"/>
    </row>
    <row r="93" spans="21:31" hidden="1" x14ac:dyDescent="0.45">
      <c r="U93"/>
      <c r="V93" s="96">
        <v>0.32291666666666702</v>
      </c>
      <c r="W93" s="96">
        <f t="shared" si="2"/>
        <v>0.69097222222222332</v>
      </c>
      <c r="X93" s="39"/>
      <c r="Y93"/>
      <c r="AA93" s="91" t="s">
        <v>90</v>
      </c>
      <c r="AD93" s="15">
        <f t="shared" si="3"/>
        <v>0.21874999999999969</v>
      </c>
      <c r="AE93" s="58"/>
    </row>
    <row r="94" spans="21:31" hidden="1" x14ac:dyDescent="0.45">
      <c r="U94"/>
      <c r="V94" s="96">
        <v>0.32638888888888901</v>
      </c>
      <c r="W94" s="96">
        <f t="shared" si="2"/>
        <v>0.68750000000000111</v>
      </c>
      <c r="X94" s="39"/>
      <c r="Y94"/>
      <c r="AA94" s="91" t="s">
        <v>107</v>
      </c>
      <c r="AD94" s="15">
        <f t="shared" si="3"/>
        <v>0.2222222222222219</v>
      </c>
      <c r="AE94" s="58"/>
    </row>
    <row r="95" spans="21:31" hidden="1" x14ac:dyDescent="0.45">
      <c r="U95"/>
      <c r="V95" s="96">
        <v>0.32986111111111099</v>
      </c>
      <c r="W95" s="96">
        <f t="shared" si="2"/>
        <v>0.6840277777777789</v>
      </c>
      <c r="X95" s="39"/>
      <c r="Y95"/>
      <c r="AA95" s="91" t="s">
        <v>66</v>
      </c>
      <c r="AD95" s="15">
        <f t="shared" si="3"/>
        <v>0.22569444444444411</v>
      </c>
      <c r="AE95" s="58"/>
    </row>
    <row r="96" spans="21:31" hidden="1" x14ac:dyDescent="0.45">
      <c r="U96"/>
      <c r="V96" s="96">
        <v>0.33333333333333298</v>
      </c>
      <c r="W96" s="96">
        <f t="shared" si="2"/>
        <v>0.68055555555555669</v>
      </c>
      <c r="X96" s="39"/>
      <c r="Y96"/>
      <c r="AA96" s="91" t="s">
        <v>79</v>
      </c>
      <c r="AD96" s="15">
        <f t="shared" si="3"/>
        <v>0.22916666666666632</v>
      </c>
      <c r="AE96" s="58"/>
    </row>
    <row r="97" spans="21:31" hidden="1" x14ac:dyDescent="0.45">
      <c r="U97"/>
      <c r="V97" s="96">
        <v>0.33680555555555602</v>
      </c>
      <c r="W97" s="96">
        <f t="shared" si="2"/>
        <v>0.67708333333333448</v>
      </c>
      <c r="X97" s="39"/>
      <c r="Y97"/>
      <c r="AA97" s="91" t="s">
        <v>103</v>
      </c>
      <c r="AD97" s="15">
        <f t="shared" si="3"/>
        <v>0.23263888888888853</v>
      </c>
      <c r="AE97" s="58"/>
    </row>
    <row r="98" spans="21:31" hidden="1" x14ac:dyDescent="0.45">
      <c r="U98"/>
      <c r="V98" s="96">
        <v>0.34027777777777801</v>
      </c>
      <c r="W98" s="96">
        <f t="shared" si="2"/>
        <v>0.67361111111111227</v>
      </c>
      <c r="X98" s="39"/>
      <c r="Y98"/>
      <c r="AA98" s="91" t="s">
        <v>108</v>
      </c>
      <c r="AD98" s="15">
        <f t="shared" si="3"/>
        <v>0.23611111111111074</v>
      </c>
      <c r="AE98" s="58"/>
    </row>
    <row r="99" spans="21:31" hidden="1" x14ac:dyDescent="0.45">
      <c r="U99"/>
      <c r="V99" s="96">
        <v>0.34375</v>
      </c>
      <c r="W99" s="96">
        <f t="shared" si="2"/>
        <v>0.67013888888889006</v>
      </c>
      <c r="X99" s="39"/>
      <c r="Y99"/>
      <c r="AA99" s="91" t="s">
        <v>122</v>
      </c>
      <c r="AD99" s="15">
        <f t="shared" si="3"/>
        <v>0.23958333333333295</v>
      </c>
      <c r="AE99" s="58"/>
    </row>
    <row r="100" spans="21:31" hidden="1" x14ac:dyDescent="0.45">
      <c r="U100"/>
      <c r="V100" s="96">
        <v>0.34722222222222199</v>
      </c>
      <c r="W100" s="96">
        <f t="shared" si="2"/>
        <v>0.66666666666666785</v>
      </c>
      <c r="X100" s="39"/>
      <c r="Y100"/>
      <c r="AA100" s="91" t="s">
        <v>65</v>
      </c>
      <c r="AD100" s="15">
        <f t="shared" si="3"/>
        <v>0.24305555555555516</v>
      </c>
      <c r="AE100" s="58"/>
    </row>
    <row r="101" spans="21:31" hidden="1" x14ac:dyDescent="0.45">
      <c r="U101"/>
      <c r="V101" s="96">
        <v>0.35069444444444398</v>
      </c>
      <c r="W101" s="96">
        <f t="shared" si="2"/>
        <v>0.66319444444444564</v>
      </c>
      <c r="X101" s="39"/>
      <c r="Y101"/>
      <c r="AA101" s="91" t="s">
        <v>51</v>
      </c>
      <c r="AD101" s="15">
        <f t="shared" si="3"/>
        <v>0.24652777777777737</v>
      </c>
      <c r="AE101" s="58"/>
    </row>
    <row r="102" spans="21:31" hidden="1" x14ac:dyDescent="0.45">
      <c r="U102"/>
      <c r="V102" s="96">
        <v>0.35416666666666702</v>
      </c>
      <c r="W102" s="96">
        <f t="shared" si="2"/>
        <v>0.65972222222222343</v>
      </c>
      <c r="X102" s="39"/>
      <c r="Y102"/>
      <c r="AA102" s="91" t="s">
        <v>53</v>
      </c>
      <c r="AD102" s="15">
        <f t="shared" si="3"/>
        <v>0.24999999999999958</v>
      </c>
      <c r="AE102" s="58"/>
    </row>
    <row r="103" spans="21:31" hidden="1" x14ac:dyDescent="0.45">
      <c r="U103"/>
      <c r="V103" s="96">
        <v>0.35763888888888901</v>
      </c>
      <c r="W103" s="96">
        <f t="shared" si="2"/>
        <v>0.65625000000000122</v>
      </c>
      <c r="X103" s="39"/>
      <c r="Y103"/>
      <c r="AA103" s="91" t="s">
        <v>133</v>
      </c>
      <c r="AD103" s="15">
        <f t="shared" si="3"/>
        <v>0.25347222222222182</v>
      </c>
      <c r="AE103" s="58"/>
    </row>
    <row r="104" spans="21:31" hidden="1" x14ac:dyDescent="0.45">
      <c r="U104"/>
      <c r="V104" s="96">
        <v>0.36111111111111099</v>
      </c>
      <c r="W104" s="96">
        <f t="shared" si="2"/>
        <v>0.65277777777777901</v>
      </c>
      <c r="X104" s="39"/>
      <c r="Y104"/>
      <c r="AA104" s="91" t="s">
        <v>54</v>
      </c>
      <c r="AD104" s="15">
        <f t="shared" si="3"/>
        <v>0.25694444444444403</v>
      </c>
      <c r="AE104" s="58"/>
    </row>
    <row r="105" spans="21:31" hidden="1" x14ac:dyDescent="0.45">
      <c r="U105"/>
      <c r="V105" s="96">
        <v>0.36458333333333298</v>
      </c>
      <c r="W105" s="96">
        <f t="shared" si="2"/>
        <v>0.6493055555555568</v>
      </c>
      <c r="X105" s="39"/>
      <c r="Y105"/>
      <c r="AA105" s="91" t="s">
        <v>56</v>
      </c>
      <c r="AD105" s="15">
        <f t="shared" si="3"/>
        <v>0.26041666666666624</v>
      </c>
      <c r="AE105" s="58"/>
    </row>
    <row r="106" spans="21:31" hidden="1" x14ac:dyDescent="0.45">
      <c r="U106"/>
      <c r="V106" s="96">
        <v>0.36805555555555602</v>
      </c>
      <c r="W106" s="96">
        <f t="shared" si="2"/>
        <v>0.64583333333333459</v>
      </c>
      <c r="X106" s="39"/>
      <c r="Y106"/>
      <c r="AA106" s="91" t="s">
        <v>58</v>
      </c>
      <c r="AD106" s="15">
        <f t="shared" si="3"/>
        <v>0.26388888888888845</v>
      </c>
      <c r="AE106" s="58"/>
    </row>
    <row r="107" spans="21:31" hidden="1" x14ac:dyDescent="0.45">
      <c r="U107"/>
      <c r="V107" s="96">
        <v>0.37152777777777801</v>
      </c>
      <c r="W107" s="96">
        <f t="shared" si="2"/>
        <v>0.64236111111111238</v>
      </c>
      <c r="X107" s="39"/>
      <c r="Y107"/>
      <c r="AA107" s="91" t="s">
        <v>31</v>
      </c>
      <c r="AD107" s="15">
        <f t="shared" si="3"/>
        <v>0.26736111111111066</v>
      </c>
      <c r="AE107" s="58"/>
    </row>
    <row r="108" spans="21:31" hidden="1" x14ac:dyDescent="0.45">
      <c r="U108"/>
      <c r="V108" s="96">
        <v>0.375</v>
      </c>
      <c r="W108" s="96">
        <f t="shared" si="2"/>
        <v>0.63888888888889017</v>
      </c>
      <c r="X108" s="39"/>
      <c r="Y108"/>
      <c r="AA108" s="91" t="s">
        <v>32</v>
      </c>
      <c r="AD108" s="15">
        <f t="shared" si="3"/>
        <v>0.27083333333333287</v>
      </c>
      <c r="AE108" s="58"/>
    </row>
    <row r="109" spans="21:31" hidden="1" x14ac:dyDescent="0.45">
      <c r="U109"/>
      <c r="V109" s="96">
        <v>0.37847222222222199</v>
      </c>
      <c r="W109" s="96">
        <f t="shared" si="2"/>
        <v>0.63541666666666796</v>
      </c>
      <c r="X109" s="39"/>
      <c r="Y109"/>
      <c r="AA109" s="91" t="s">
        <v>34</v>
      </c>
      <c r="AD109" s="15">
        <f t="shared" si="3"/>
        <v>0.27430555555555508</v>
      </c>
      <c r="AE109" s="58"/>
    </row>
    <row r="110" spans="21:31" hidden="1" x14ac:dyDescent="0.45">
      <c r="U110"/>
      <c r="V110" s="96">
        <v>0.38194444444444398</v>
      </c>
      <c r="W110" s="96">
        <f t="shared" si="2"/>
        <v>0.63194444444444575</v>
      </c>
      <c r="X110" s="39"/>
      <c r="Y110"/>
      <c r="AA110" s="91" t="s">
        <v>134</v>
      </c>
      <c r="AD110" s="15">
        <f t="shared" si="3"/>
        <v>0.27777777777777729</v>
      </c>
      <c r="AE110" s="58"/>
    </row>
    <row r="111" spans="21:31" hidden="1" x14ac:dyDescent="0.45">
      <c r="U111"/>
      <c r="V111" s="96">
        <v>0.38541666666666702</v>
      </c>
      <c r="W111" s="96">
        <f t="shared" si="2"/>
        <v>0.62847222222222354</v>
      </c>
      <c r="X111" s="39"/>
      <c r="Y111"/>
      <c r="AA111" s="91" t="s">
        <v>63</v>
      </c>
      <c r="AD111" s="15">
        <f t="shared" si="3"/>
        <v>0.2812499999999995</v>
      </c>
      <c r="AE111" s="58"/>
    </row>
    <row r="112" spans="21:31" hidden="1" x14ac:dyDescent="0.45">
      <c r="U112"/>
      <c r="V112" s="96">
        <v>0.38888888888888901</v>
      </c>
      <c r="W112" s="96">
        <f t="shared" si="2"/>
        <v>0.62500000000000133</v>
      </c>
      <c r="X112" s="39"/>
      <c r="Y112"/>
      <c r="AA112" s="91" t="s">
        <v>135</v>
      </c>
      <c r="AD112" s="15">
        <f t="shared" si="3"/>
        <v>0.28472222222222171</v>
      </c>
      <c r="AE112" s="58"/>
    </row>
    <row r="113" spans="21:31" hidden="1" x14ac:dyDescent="0.45">
      <c r="U113"/>
      <c r="V113" s="96">
        <v>0.39236111111111099</v>
      </c>
      <c r="W113" s="96">
        <f t="shared" si="2"/>
        <v>0.62152777777777912</v>
      </c>
      <c r="X113" s="39"/>
      <c r="Y113"/>
      <c r="AA113" s="91" t="s">
        <v>123</v>
      </c>
      <c r="AD113" s="15">
        <f t="shared" si="3"/>
        <v>0.28819444444444392</v>
      </c>
      <c r="AE113" s="58"/>
    </row>
    <row r="114" spans="21:31" hidden="1" x14ac:dyDescent="0.45">
      <c r="U114"/>
      <c r="V114" s="96">
        <v>0.39583333333333298</v>
      </c>
      <c r="W114" s="96">
        <f t="shared" si="2"/>
        <v>0.61805555555555691</v>
      </c>
      <c r="X114" s="39"/>
      <c r="Y114"/>
      <c r="AA114" s="91" t="s">
        <v>69</v>
      </c>
      <c r="AD114" s="15">
        <f t="shared" si="3"/>
        <v>0.29166666666666613</v>
      </c>
      <c r="AE114" s="58"/>
    </row>
    <row r="115" spans="21:31" hidden="1" x14ac:dyDescent="0.45">
      <c r="U115"/>
      <c r="V115" s="96">
        <v>0.39930555555555602</v>
      </c>
      <c r="W115" s="96">
        <f t="shared" si="2"/>
        <v>0.6145833333333347</v>
      </c>
      <c r="X115" s="39"/>
      <c r="Y115"/>
      <c r="AA115" s="91" t="s">
        <v>71</v>
      </c>
      <c r="AD115" s="15">
        <f t="shared" si="3"/>
        <v>0.29513888888888834</v>
      </c>
      <c r="AE115" s="58"/>
    </row>
    <row r="116" spans="21:31" hidden="1" x14ac:dyDescent="0.45">
      <c r="U116"/>
      <c r="V116" s="96">
        <v>0.40277777777777801</v>
      </c>
      <c r="W116" s="96">
        <f t="shared" si="2"/>
        <v>0.61111111111111249</v>
      </c>
      <c r="X116" s="39"/>
      <c r="Y116"/>
      <c r="AA116" s="91" t="s">
        <v>72</v>
      </c>
      <c r="AD116" s="15">
        <f t="shared" si="3"/>
        <v>0.29861111111111055</v>
      </c>
      <c r="AE116" s="58"/>
    </row>
    <row r="117" spans="21:31" hidden="1" x14ac:dyDescent="0.45">
      <c r="U117"/>
      <c r="V117" s="96">
        <v>0.40625</v>
      </c>
      <c r="W117" s="96">
        <f t="shared" si="2"/>
        <v>0.60763888888889028</v>
      </c>
      <c r="X117" s="39"/>
      <c r="Y117"/>
      <c r="AA117" s="91" t="s">
        <v>136</v>
      </c>
      <c r="AD117" s="15">
        <f t="shared" si="3"/>
        <v>0.30208333333333276</v>
      </c>
      <c r="AE117" s="58"/>
    </row>
    <row r="118" spans="21:31" hidden="1" x14ac:dyDescent="0.45">
      <c r="U118"/>
      <c r="V118" s="96">
        <v>0.40972222222222199</v>
      </c>
      <c r="W118" s="96">
        <f t="shared" si="2"/>
        <v>0.60416666666666807</v>
      </c>
      <c r="X118" s="39"/>
      <c r="Y118"/>
      <c r="AA118" s="91" t="s">
        <v>77</v>
      </c>
      <c r="AD118" s="15">
        <f t="shared" si="3"/>
        <v>0.30555555555555497</v>
      </c>
      <c r="AE118" s="58"/>
    </row>
    <row r="119" spans="21:31" hidden="1" x14ac:dyDescent="0.45">
      <c r="U119"/>
      <c r="V119" s="96">
        <v>0.41319444444444398</v>
      </c>
      <c r="W119" s="96">
        <f t="shared" si="2"/>
        <v>0.60069444444444586</v>
      </c>
      <c r="X119" s="39"/>
      <c r="Y119"/>
      <c r="AA119" s="91" t="s">
        <v>75</v>
      </c>
      <c r="AD119" s="15">
        <f t="shared" si="3"/>
        <v>0.30902777777777718</v>
      </c>
      <c r="AE119" s="58"/>
    </row>
    <row r="120" spans="21:31" hidden="1" x14ac:dyDescent="0.45">
      <c r="U120"/>
      <c r="V120" s="96">
        <v>0.41666666666666702</v>
      </c>
      <c r="W120" s="96">
        <f t="shared" si="2"/>
        <v>0.59722222222222365</v>
      </c>
      <c r="X120" s="39"/>
      <c r="Y120"/>
      <c r="AA120" s="91" t="s">
        <v>40</v>
      </c>
      <c r="AD120" s="15">
        <f t="shared" si="3"/>
        <v>0.31249999999999939</v>
      </c>
      <c r="AE120" s="58"/>
    </row>
    <row r="121" spans="21:31" hidden="1" x14ac:dyDescent="0.45">
      <c r="U121"/>
      <c r="V121" s="96">
        <v>0.42013888888888901</v>
      </c>
      <c r="W121" s="96">
        <f t="shared" si="2"/>
        <v>0.59375000000000144</v>
      </c>
      <c r="X121" s="39"/>
      <c r="Y121"/>
      <c r="AA121" s="91" t="s">
        <v>67</v>
      </c>
      <c r="AD121" s="15">
        <f t="shared" si="3"/>
        <v>0.3159722222222216</v>
      </c>
      <c r="AE121" s="58"/>
    </row>
    <row r="122" spans="21:31" hidden="1" x14ac:dyDescent="0.45">
      <c r="U122"/>
      <c r="V122" s="96">
        <v>0.42361111111111099</v>
      </c>
      <c r="W122" s="96">
        <f t="shared" si="2"/>
        <v>0.59027777777777923</v>
      </c>
      <c r="X122" s="39"/>
      <c r="Y122"/>
      <c r="AA122" s="91" t="s">
        <v>42</v>
      </c>
      <c r="AD122" s="15">
        <f t="shared" si="3"/>
        <v>0.31944444444444381</v>
      </c>
      <c r="AE122" s="58"/>
    </row>
    <row r="123" spans="21:31" hidden="1" x14ac:dyDescent="0.45">
      <c r="U123"/>
      <c r="V123" s="96">
        <v>0.42708333333333298</v>
      </c>
      <c r="W123" s="96">
        <f t="shared" si="2"/>
        <v>0.58680555555555702</v>
      </c>
      <c r="X123" s="39"/>
      <c r="Y123"/>
      <c r="AA123" s="91" t="s">
        <v>137</v>
      </c>
      <c r="AD123" s="15">
        <f t="shared" si="3"/>
        <v>0.32291666666666602</v>
      </c>
      <c r="AE123" s="58"/>
    </row>
    <row r="124" spans="21:31" hidden="1" x14ac:dyDescent="0.45">
      <c r="U124"/>
      <c r="V124" s="96">
        <v>0.43055555555555602</v>
      </c>
      <c r="W124" s="96">
        <f t="shared" si="2"/>
        <v>0.58333333333333481</v>
      </c>
      <c r="X124" s="39"/>
      <c r="Y124"/>
      <c r="AA124" s="91" t="s">
        <v>89</v>
      </c>
      <c r="AD124" s="15">
        <f t="shared" si="3"/>
        <v>0.32638888888888823</v>
      </c>
      <c r="AE124" s="58"/>
    </row>
    <row r="125" spans="21:31" hidden="1" x14ac:dyDescent="0.45">
      <c r="U125"/>
      <c r="V125" s="96">
        <v>0.43402777777777801</v>
      </c>
      <c r="W125" s="96">
        <f t="shared" si="2"/>
        <v>0.5798611111111126</v>
      </c>
      <c r="X125" s="39"/>
      <c r="Y125"/>
      <c r="AA125" s="91" t="s">
        <v>138</v>
      </c>
      <c r="AD125" s="15">
        <f t="shared" si="3"/>
        <v>0.32986111111111044</v>
      </c>
      <c r="AE125" s="58"/>
    </row>
    <row r="126" spans="21:31" hidden="1" x14ac:dyDescent="0.45">
      <c r="U126"/>
      <c r="V126" s="96">
        <v>0.4375</v>
      </c>
      <c r="W126" s="96">
        <f t="shared" si="2"/>
        <v>0.57638888888889039</v>
      </c>
      <c r="X126" s="39"/>
      <c r="Y126"/>
      <c r="AA126" s="91" t="s">
        <v>96</v>
      </c>
      <c r="AD126" s="15">
        <f t="shared" si="3"/>
        <v>0.33333333333333265</v>
      </c>
      <c r="AE126" s="58"/>
    </row>
    <row r="127" spans="21:31" hidden="1" x14ac:dyDescent="0.45">
      <c r="U127"/>
      <c r="V127" s="96">
        <v>0.44097222222222199</v>
      </c>
      <c r="W127" s="96">
        <f t="shared" si="2"/>
        <v>0.57291666666666818</v>
      </c>
      <c r="X127" s="39"/>
      <c r="Y127"/>
      <c r="AA127" s="91" t="s">
        <v>97</v>
      </c>
      <c r="AD127" s="15">
        <f t="shared" si="3"/>
        <v>0.33680555555555486</v>
      </c>
      <c r="AE127" s="58"/>
    </row>
    <row r="128" spans="21:31" hidden="1" x14ac:dyDescent="0.45">
      <c r="U128"/>
      <c r="V128" s="96">
        <v>0.44444444444444398</v>
      </c>
      <c r="W128" s="96">
        <f t="shared" si="2"/>
        <v>0.56944444444444597</v>
      </c>
      <c r="X128" s="39"/>
      <c r="Y128"/>
      <c r="AA128" s="91" t="s">
        <v>68</v>
      </c>
      <c r="AD128" s="15">
        <f t="shared" si="3"/>
        <v>0.34027777777777707</v>
      </c>
      <c r="AE128" s="58"/>
    </row>
    <row r="129" spans="21:31" hidden="1" x14ac:dyDescent="0.45">
      <c r="U129"/>
      <c r="V129" s="96">
        <v>0.44791666666666702</v>
      </c>
      <c r="W129" s="96">
        <f t="shared" si="2"/>
        <v>0.56597222222222376</v>
      </c>
      <c r="X129" s="39"/>
      <c r="Y129"/>
      <c r="AA129" s="91" t="s">
        <v>74</v>
      </c>
      <c r="AD129" s="15">
        <f t="shared" si="3"/>
        <v>0.34374999999999928</v>
      </c>
      <c r="AE129" s="58"/>
    </row>
    <row r="130" spans="21:31" hidden="1" x14ac:dyDescent="0.45">
      <c r="U130"/>
      <c r="V130" s="96">
        <v>0.45138888888888901</v>
      </c>
      <c r="W130" s="96">
        <f t="shared" si="2"/>
        <v>0.56250000000000155</v>
      </c>
      <c r="X130" s="39"/>
      <c r="Y130"/>
      <c r="AA130" s="91" t="s">
        <v>83</v>
      </c>
      <c r="AD130" s="15">
        <f t="shared" si="3"/>
        <v>0.34722222222222149</v>
      </c>
      <c r="AE130" s="58"/>
    </row>
    <row r="131" spans="21:31" hidden="1" x14ac:dyDescent="0.45">
      <c r="U131"/>
      <c r="V131" s="96">
        <v>0.45486111111111099</v>
      </c>
      <c r="W131" s="96">
        <f t="shared" si="2"/>
        <v>0.55902777777777934</v>
      </c>
      <c r="X131" s="39"/>
      <c r="Y131"/>
      <c r="AA131" s="91" t="s">
        <v>100</v>
      </c>
      <c r="AD131" s="15">
        <f t="shared" si="3"/>
        <v>0.3506944444444437</v>
      </c>
      <c r="AE131" s="58"/>
    </row>
    <row r="132" spans="21:31" hidden="1" x14ac:dyDescent="0.45">
      <c r="U132"/>
      <c r="V132" s="96">
        <v>0.45833333333333298</v>
      </c>
      <c r="W132" s="96">
        <f t="shared" ref="W132:W195" si="4">IF(W131&lt;TIME(0,5,0),1,W131-TIME(0,5,0))</f>
        <v>0.55555555555555713</v>
      </c>
      <c r="X132" s="39"/>
      <c r="Y132"/>
      <c r="AA132" s="91" t="s">
        <v>109</v>
      </c>
      <c r="AD132" s="15">
        <f t="shared" si="3"/>
        <v>0.35416666666666591</v>
      </c>
      <c r="AE132" s="58"/>
    </row>
    <row r="133" spans="21:31" hidden="1" x14ac:dyDescent="0.45">
      <c r="U133"/>
      <c r="V133" s="96">
        <v>0.46180555555555602</v>
      </c>
      <c r="W133" s="96">
        <f t="shared" si="4"/>
        <v>0.55208333333333492</v>
      </c>
      <c r="X133" s="39"/>
      <c r="Y133"/>
      <c r="AA133" s="91" t="s">
        <v>111</v>
      </c>
      <c r="AD133" s="15">
        <f t="shared" si="3"/>
        <v>0.35763888888888812</v>
      </c>
      <c r="AE133" s="58"/>
    </row>
    <row r="134" spans="21:31" hidden="1" x14ac:dyDescent="0.45">
      <c r="U134"/>
      <c r="V134" s="96">
        <v>0.46527777777777801</v>
      </c>
      <c r="W134" s="96">
        <f t="shared" si="4"/>
        <v>0.54861111111111271</v>
      </c>
      <c r="X134" s="39"/>
      <c r="Y134"/>
      <c r="AA134" s="91" t="s">
        <v>62</v>
      </c>
      <c r="AD134" s="15">
        <f t="shared" si="3"/>
        <v>0.36111111111111033</v>
      </c>
      <c r="AE134" s="58"/>
    </row>
    <row r="135" spans="21:31" hidden="1" x14ac:dyDescent="0.45">
      <c r="U135"/>
      <c r="V135" s="96">
        <v>0.46875</v>
      </c>
      <c r="W135" s="96">
        <f t="shared" si="4"/>
        <v>0.5451388888888905</v>
      </c>
      <c r="X135" s="39"/>
      <c r="Y135"/>
      <c r="AA135" s="91" t="s">
        <v>105</v>
      </c>
      <c r="AD135" s="15">
        <f t="shared" ref="AD135:AD193" si="5">IF(AND(HOUR(AD134)=23,MINUTE(AD134)=55),0,AD134+TIME(0,5,0))</f>
        <v>0.36458333333333254</v>
      </c>
      <c r="AE135" s="58"/>
    </row>
    <row r="136" spans="21:31" hidden="1" x14ac:dyDescent="0.45">
      <c r="U136"/>
      <c r="V136" s="96">
        <v>0.47222222222222199</v>
      </c>
      <c r="W136" s="96">
        <f t="shared" si="4"/>
        <v>0.54166666666666829</v>
      </c>
      <c r="X136" s="39"/>
      <c r="Y136"/>
      <c r="AA136" s="91" t="s">
        <v>45</v>
      </c>
      <c r="AD136" s="15">
        <f t="shared" si="5"/>
        <v>0.36805555555555475</v>
      </c>
      <c r="AE136" s="58"/>
    </row>
    <row r="137" spans="21:31" hidden="1" x14ac:dyDescent="0.45">
      <c r="U137"/>
      <c r="V137" s="96">
        <v>0.47569444444444398</v>
      </c>
      <c r="W137" s="96">
        <f t="shared" si="4"/>
        <v>0.53819444444444609</v>
      </c>
      <c r="X137" s="39"/>
      <c r="Y137"/>
      <c r="AA137" s="91" t="s">
        <v>46</v>
      </c>
      <c r="AD137" s="15">
        <f t="shared" si="5"/>
        <v>0.37152777777777696</v>
      </c>
      <c r="AE137" s="58"/>
    </row>
    <row r="138" spans="21:31" hidden="1" x14ac:dyDescent="0.45">
      <c r="U138"/>
      <c r="V138" s="96">
        <v>0.47916666666666702</v>
      </c>
      <c r="W138" s="96">
        <f t="shared" si="4"/>
        <v>0.53472222222222388</v>
      </c>
      <c r="X138" s="39"/>
      <c r="Y138"/>
      <c r="AA138" s="91" t="s">
        <v>139</v>
      </c>
      <c r="AD138" s="15">
        <f t="shared" si="5"/>
        <v>0.37499999999999917</v>
      </c>
      <c r="AE138" s="58"/>
    </row>
    <row r="139" spans="21:31" hidden="1" x14ac:dyDescent="0.45">
      <c r="U139"/>
      <c r="V139" s="96">
        <v>0.48263888888888901</v>
      </c>
      <c r="W139" s="96">
        <f t="shared" si="4"/>
        <v>0.53125000000000167</v>
      </c>
      <c r="X139" s="39"/>
      <c r="Y139"/>
      <c r="AA139" s="92"/>
      <c r="AD139" s="15">
        <f t="shared" si="5"/>
        <v>0.37847222222222138</v>
      </c>
      <c r="AE139" s="58"/>
    </row>
    <row r="140" spans="21:31" hidden="1" x14ac:dyDescent="0.45">
      <c r="U140"/>
      <c r="V140" s="96">
        <v>0.48611111111111099</v>
      </c>
      <c r="W140" s="96">
        <f t="shared" si="4"/>
        <v>0.52777777777777946</v>
      </c>
      <c r="X140" s="39"/>
      <c r="Y140"/>
      <c r="AA140" s="92"/>
      <c r="AD140" s="15">
        <f t="shared" si="5"/>
        <v>0.38194444444444359</v>
      </c>
      <c r="AE140" s="58"/>
    </row>
    <row r="141" spans="21:31" hidden="1" x14ac:dyDescent="0.45">
      <c r="U141"/>
      <c r="V141" s="96">
        <v>0.48958333333333298</v>
      </c>
      <c r="W141" s="96">
        <f t="shared" si="4"/>
        <v>0.52430555555555725</v>
      </c>
      <c r="X141" s="39"/>
      <c r="Y141"/>
      <c r="AA141" s="92"/>
      <c r="AD141" s="15">
        <f t="shared" si="5"/>
        <v>0.3854166666666658</v>
      </c>
      <c r="AE141" s="58"/>
    </row>
    <row r="142" spans="21:31" hidden="1" x14ac:dyDescent="0.45">
      <c r="U142"/>
      <c r="V142" s="96">
        <v>0.49305555555555602</v>
      </c>
      <c r="W142" s="96">
        <f t="shared" si="4"/>
        <v>0.52083333333333504</v>
      </c>
      <c r="X142" s="39"/>
      <c r="Y142"/>
      <c r="AA142" s="92"/>
      <c r="AD142" s="15">
        <f t="shared" si="5"/>
        <v>0.38888888888888801</v>
      </c>
      <c r="AE142" s="58"/>
    </row>
    <row r="143" spans="21:31" hidden="1" x14ac:dyDescent="0.45">
      <c r="U143"/>
      <c r="V143" s="96">
        <v>0.49652777777777801</v>
      </c>
      <c r="W143" s="96">
        <f t="shared" si="4"/>
        <v>0.51736111111111283</v>
      </c>
      <c r="X143" s="39"/>
      <c r="Y143"/>
      <c r="AA143" s="92"/>
      <c r="AD143" s="15">
        <f t="shared" si="5"/>
        <v>0.39236111111111022</v>
      </c>
      <c r="AE143" s="58"/>
    </row>
    <row r="144" spans="21:31" hidden="1" x14ac:dyDescent="0.45">
      <c r="U144"/>
      <c r="V144" s="96">
        <v>0.5</v>
      </c>
      <c r="W144" s="96">
        <f t="shared" si="4"/>
        <v>0.51388888888889062</v>
      </c>
      <c r="X144" s="39"/>
      <c r="Y144"/>
      <c r="AA144" s="92"/>
      <c r="AD144" s="15">
        <f t="shared" si="5"/>
        <v>0.39583333333333243</v>
      </c>
      <c r="AE144" s="58"/>
    </row>
    <row r="145" spans="21:31" hidden="1" x14ac:dyDescent="0.45">
      <c r="U145"/>
      <c r="V145" s="96">
        <v>0.50347222222222199</v>
      </c>
      <c r="W145" s="96">
        <f t="shared" si="4"/>
        <v>0.51041666666666841</v>
      </c>
      <c r="X145" s="39"/>
      <c r="Y145"/>
      <c r="AA145" s="92"/>
      <c r="AD145" s="15">
        <f t="shared" si="5"/>
        <v>0.39930555555555464</v>
      </c>
      <c r="AE145" s="58"/>
    </row>
    <row r="146" spans="21:31" hidden="1" x14ac:dyDescent="0.45">
      <c r="U146"/>
      <c r="V146" s="96">
        <v>0.50694444444444398</v>
      </c>
      <c r="W146" s="96">
        <f t="shared" si="4"/>
        <v>0.5069444444444462</v>
      </c>
      <c r="X146" s="39"/>
      <c r="Y146"/>
      <c r="AA146" s="92"/>
      <c r="AD146" s="15">
        <f t="shared" si="5"/>
        <v>0.40277777777777685</v>
      </c>
      <c r="AE146" s="58"/>
    </row>
    <row r="147" spans="21:31" hidden="1" x14ac:dyDescent="0.45">
      <c r="U147"/>
      <c r="V147" s="96">
        <v>0.51041666666666696</v>
      </c>
      <c r="W147" s="96">
        <f t="shared" si="4"/>
        <v>0.50347222222222399</v>
      </c>
      <c r="X147" s="39"/>
      <c r="Y147"/>
      <c r="AA147" s="92"/>
      <c r="AD147" s="15">
        <f t="shared" si="5"/>
        <v>0.40624999999999906</v>
      </c>
      <c r="AE147" s="58"/>
    </row>
    <row r="148" spans="21:31" hidden="1" x14ac:dyDescent="0.45">
      <c r="U148"/>
      <c r="V148" s="96">
        <v>0.51388888888888895</v>
      </c>
      <c r="W148" s="96">
        <f t="shared" si="4"/>
        <v>0.50000000000000178</v>
      </c>
      <c r="X148" s="39"/>
      <c r="Y148"/>
      <c r="AA148" s="92"/>
      <c r="AD148" s="15">
        <f t="shared" si="5"/>
        <v>0.40972222222222127</v>
      </c>
      <c r="AE148" s="58"/>
    </row>
    <row r="149" spans="21:31" hidden="1" x14ac:dyDescent="0.45">
      <c r="U149"/>
      <c r="V149" s="96">
        <v>0.51736111111111105</v>
      </c>
      <c r="W149" s="96">
        <f t="shared" si="4"/>
        <v>0.49652777777777957</v>
      </c>
      <c r="X149" s="39"/>
      <c r="Y149"/>
      <c r="AA149" s="92"/>
      <c r="AD149" s="15">
        <f t="shared" si="5"/>
        <v>0.41319444444444348</v>
      </c>
      <c r="AE149" s="58"/>
    </row>
    <row r="150" spans="21:31" hidden="1" x14ac:dyDescent="0.45">
      <c r="U150"/>
      <c r="V150" s="96">
        <v>0.52083333333333304</v>
      </c>
      <c r="W150" s="96">
        <f t="shared" si="4"/>
        <v>0.49305555555555736</v>
      </c>
      <c r="X150" s="39"/>
      <c r="Y150"/>
      <c r="AA150" s="92"/>
      <c r="AD150" s="15">
        <f t="shared" si="5"/>
        <v>0.41666666666666569</v>
      </c>
      <c r="AE150" s="58"/>
    </row>
    <row r="151" spans="21:31" hidden="1" x14ac:dyDescent="0.45">
      <c r="U151"/>
      <c r="V151" s="96">
        <v>0.52430555555555602</v>
      </c>
      <c r="W151" s="96">
        <f t="shared" si="4"/>
        <v>0.48958333333333515</v>
      </c>
      <c r="X151" s="39"/>
      <c r="Y151"/>
      <c r="AA151" s="92"/>
      <c r="AD151" s="15">
        <f t="shared" si="5"/>
        <v>0.4201388888888879</v>
      </c>
      <c r="AE151" s="58"/>
    </row>
    <row r="152" spans="21:31" hidden="1" x14ac:dyDescent="0.45">
      <c r="U152"/>
      <c r="V152" s="96">
        <v>0.52777777777777801</v>
      </c>
      <c r="W152" s="96">
        <f t="shared" si="4"/>
        <v>0.48611111111111294</v>
      </c>
      <c r="X152" s="39"/>
      <c r="Y152"/>
      <c r="AA152" s="92"/>
      <c r="AD152" s="15">
        <f t="shared" si="5"/>
        <v>0.42361111111111011</v>
      </c>
      <c r="AE152" s="58"/>
    </row>
    <row r="153" spans="21:31" hidden="1" x14ac:dyDescent="0.45">
      <c r="U153"/>
      <c r="V153" s="96">
        <v>0.53125</v>
      </c>
      <c r="W153" s="96">
        <f t="shared" si="4"/>
        <v>0.48263888888889073</v>
      </c>
      <c r="X153" s="39"/>
      <c r="Y153"/>
      <c r="AA153" s="92"/>
      <c r="AD153" s="15">
        <f t="shared" si="5"/>
        <v>0.42708333333333232</v>
      </c>
      <c r="AE153" s="58"/>
    </row>
    <row r="154" spans="21:31" hidden="1" x14ac:dyDescent="0.45">
      <c r="U154"/>
      <c r="V154" s="96">
        <v>0.53472222222222199</v>
      </c>
      <c r="W154" s="96">
        <f t="shared" si="4"/>
        <v>0.47916666666666852</v>
      </c>
      <c r="X154" s="39"/>
      <c r="Y154"/>
      <c r="AA154" s="92"/>
      <c r="AD154" s="15">
        <f t="shared" si="5"/>
        <v>0.43055555555555453</v>
      </c>
      <c r="AE154" s="58"/>
    </row>
    <row r="155" spans="21:31" hidden="1" x14ac:dyDescent="0.45">
      <c r="U155"/>
      <c r="V155" s="96">
        <v>0.53819444444444398</v>
      </c>
      <c r="W155" s="96">
        <f t="shared" si="4"/>
        <v>0.47569444444444631</v>
      </c>
      <c r="X155" s="39"/>
      <c r="Y155"/>
      <c r="AA155" s="92"/>
      <c r="AD155" s="15">
        <f t="shared" si="5"/>
        <v>0.43402777777777674</v>
      </c>
      <c r="AE155" s="58"/>
    </row>
    <row r="156" spans="21:31" hidden="1" x14ac:dyDescent="0.45">
      <c r="U156"/>
      <c r="V156" s="96">
        <v>0.54166666666666696</v>
      </c>
      <c r="W156" s="96">
        <f t="shared" si="4"/>
        <v>0.4722222222222241</v>
      </c>
      <c r="X156" s="39"/>
      <c r="Y156"/>
      <c r="AA156" s="92"/>
      <c r="AD156" s="15">
        <f t="shared" si="5"/>
        <v>0.43749999999999895</v>
      </c>
      <c r="AE156" s="58"/>
    </row>
    <row r="157" spans="21:31" hidden="1" x14ac:dyDescent="0.45">
      <c r="U157"/>
      <c r="V157" s="96">
        <v>0.54513888888888895</v>
      </c>
      <c r="W157" s="96">
        <f t="shared" si="4"/>
        <v>0.46875000000000189</v>
      </c>
      <c r="X157" s="39"/>
      <c r="Y157"/>
      <c r="AA157" s="92"/>
      <c r="AD157" s="15">
        <f t="shared" si="5"/>
        <v>0.44097222222222116</v>
      </c>
      <c r="AE157" s="58"/>
    </row>
    <row r="158" spans="21:31" hidden="1" x14ac:dyDescent="0.45">
      <c r="U158"/>
      <c r="V158" s="96">
        <v>0.54861111111111105</v>
      </c>
      <c r="W158" s="96">
        <f t="shared" si="4"/>
        <v>0.46527777777777968</v>
      </c>
      <c r="X158" s="39"/>
      <c r="Y158"/>
      <c r="AA158" s="92"/>
      <c r="AD158" s="15">
        <f t="shared" si="5"/>
        <v>0.44444444444444337</v>
      </c>
      <c r="AE158" s="58"/>
    </row>
    <row r="159" spans="21:31" hidden="1" x14ac:dyDescent="0.45">
      <c r="U159"/>
      <c r="V159" s="96">
        <v>0.55208333333333304</v>
      </c>
      <c r="W159" s="96">
        <f t="shared" si="4"/>
        <v>0.46180555555555747</v>
      </c>
      <c r="X159" s="39"/>
      <c r="Y159"/>
      <c r="AA159" s="92"/>
      <c r="AD159" s="15">
        <f t="shared" si="5"/>
        <v>0.44791666666666557</v>
      </c>
      <c r="AE159" s="58"/>
    </row>
    <row r="160" spans="21:31" hidden="1" x14ac:dyDescent="0.45">
      <c r="U160"/>
      <c r="V160" s="96">
        <v>0.55555555555555602</v>
      </c>
      <c r="W160" s="96">
        <f t="shared" si="4"/>
        <v>0.45833333333333526</v>
      </c>
      <c r="X160" s="39"/>
      <c r="Y160"/>
      <c r="AA160" s="92"/>
      <c r="AD160" s="15">
        <f t="shared" si="5"/>
        <v>0.45138888888888778</v>
      </c>
      <c r="AE160" s="58"/>
    </row>
    <row r="161" spans="21:31" hidden="1" x14ac:dyDescent="0.45">
      <c r="U161"/>
      <c r="V161" s="96">
        <v>0.55902777777777801</v>
      </c>
      <c r="W161" s="96">
        <f t="shared" si="4"/>
        <v>0.45486111111111305</v>
      </c>
      <c r="X161" s="39"/>
      <c r="Y161"/>
      <c r="AA161" s="92"/>
      <c r="AD161" s="15">
        <f t="shared" si="5"/>
        <v>0.45486111111110999</v>
      </c>
      <c r="AE161" s="58"/>
    </row>
    <row r="162" spans="21:31" hidden="1" x14ac:dyDescent="0.45">
      <c r="U162"/>
      <c r="V162" s="96">
        <v>0.5625</v>
      </c>
      <c r="W162" s="96">
        <f t="shared" si="4"/>
        <v>0.45138888888889084</v>
      </c>
      <c r="X162" s="39"/>
      <c r="Y162"/>
      <c r="AA162" s="92"/>
      <c r="AD162" s="15">
        <f t="shared" si="5"/>
        <v>0.4583333333333322</v>
      </c>
      <c r="AE162" s="58"/>
    </row>
    <row r="163" spans="21:31" hidden="1" x14ac:dyDescent="0.45">
      <c r="U163"/>
      <c r="V163" s="96">
        <v>0.56597222222222199</v>
      </c>
      <c r="W163" s="96">
        <f t="shared" si="4"/>
        <v>0.44791666666666863</v>
      </c>
      <c r="X163" s="39"/>
      <c r="Y163"/>
      <c r="AA163" s="92"/>
      <c r="AD163" s="15">
        <f t="shared" si="5"/>
        <v>0.46180555555555441</v>
      </c>
      <c r="AE163" s="58"/>
    </row>
    <row r="164" spans="21:31" hidden="1" x14ac:dyDescent="0.45">
      <c r="U164"/>
      <c r="V164" s="96">
        <v>0.56944444444444398</v>
      </c>
      <c r="W164" s="96">
        <f t="shared" si="4"/>
        <v>0.44444444444444642</v>
      </c>
      <c r="X164" s="39"/>
      <c r="Y164"/>
      <c r="AA164" s="92"/>
      <c r="AD164" s="15">
        <f t="shared" si="5"/>
        <v>0.46527777777777662</v>
      </c>
      <c r="AE164" s="58"/>
    </row>
    <row r="165" spans="21:31" hidden="1" x14ac:dyDescent="0.45">
      <c r="U165"/>
      <c r="V165" s="96">
        <v>0.57291666666666696</v>
      </c>
      <c r="W165" s="96">
        <f t="shared" si="4"/>
        <v>0.44097222222222421</v>
      </c>
      <c r="X165" s="39"/>
      <c r="Y165"/>
      <c r="AA165" s="92"/>
      <c r="AD165" s="15">
        <f t="shared" si="5"/>
        <v>0.46874999999999883</v>
      </c>
      <c r="AE165" s="58"/>
    </row>
    <row r="166" spans="21:31" hidden="1" x14ac:dyDescent="0.45">
      <c r="U166"/>
      <c r="V166" s="96">
        <v>0.57638888888888895</v>
      </c>
      <c r="W166" s="96">
        <f t="shared" si="4"/>
        <v>0.437500000000002</v>
      </c>
      <c r="X166" s="39"/>
      <c r="Y166"/>
      <c r="AA166" s="92"/>
      <c r="AD166" s="15">
        <f t="shared" si="5"/>
        <v>0.47222222222222104</v>
      </c>
      <c r="AE166" s="58"/>
    </row>
    <row r="167" spans="21:31" hidden="1" x14ac:dyDescent="0.45">
      <c r="U167"/>
      <c r="V167" s="96">
        <v>0.57986111111111105</v>
      </c>
      <c r="W167" s="96">
        <f t="shared" si="4"/>
        <v>0.43402777777777979</v>
      </c>
      <c r="X167" s="39"/>
      <c r="Y167"/>
      <c r="AA167" s="92"/>
      <c r="AD167" s="15">
        <f t="shared" si="5"/>
        <v>0.47569444444444325</v>
      </c>
      <c r="AE167" s="58"/>
    </row>
    <row r="168" spans="21:31" hidden="1" x14ac:dyDescent="0.45">
      <c r="U168"/>
      <c r="V168" s="96">
        <v>0.58333333333333304</v>
      </c>
      <c r="W168" s="96">
        <f t="shared" si="4"/>
        <v>0.43055555555555758</v>
      </c>
      <c r="X168" s="39"/>
      <c r="Y168"/>
      <c r="AA168" s="92"/>
      <c r="AD168" s="15">
        <f t="shared" si="5"/>
        <v>0.47916666666666546</v>
      </c>
      <c r="AE168" s="58"/>
    </row>
    <row r="169" spans="21:31" hidden="1" x14ac:dyDescent="0.45">
      <c r="U169"/>
      <c r="V169" s="96">
        <v>0.58680555555555503</v>
      </c>
      <c r="W169" s="96">
        <f t="shared" si="4"/>
        <v>0.42708333333333537</v>
      </c>
      <c r="X169" s="39"/>
      <c r="Y169"/>
      <c r="AA169" s="92"/>
      <c r="AD169" s="15">
        <f t="shared" si="5"/>
        <v>0.48263888888888767</v>
      </c>
      <c r="AE169" s="58"/>
    </row>
    <row r="170" spans="21:31" hidden="1" x14ac:dyDescent="0.45">
      <c r="U170"/>
      <c r="V170" s="96">
        <v>0.59027777777777801</v>
      </c>
      <c r="W170" s="96">
        <f t="shared" si="4"/>
        <v>0.42361111111111316</v>
      </c>
      <c r="X170" s="39"/>
      <c r="Y170"/>
      <c r="AA170" s="92"/>
      <c r="AD170" s="15">
        <f t="shared" si="5"/>
        <v>0.48611111111110988</v>
      </c>
      <c r="AE170" s="58"/>
    </row>
    <row r="171" spans="21:31" hidden="1" x14ac:dyDescent="0.45">
      <c r="U171"/>
      <c r="V171" s="96">
        <v>0.59375</v>
      </c>
      <c r="W171" s="96">
        <f t="shared" si="4"/>
        <v>0.42013888888889095</v>
      </c>
      <c r="X171" s="39"/>
      <c r="Y171"/>
      <c r="AA171" s="92"/>
      <c r="AD171" s="15">
        <f t="shared" si="5"/>
        <v>0.48958333333333209</v>
      </c>
      <c r="AE171" s="58"/>
    </row>
    <row r="172" spans="21:31" hidden="1" x14ac:dyDescent="0.45">
      <c r="U172"/>
      <c r="V172" s="96">
        <v>0.59722222222222199</v>
      </c>
      <c r="W172" s="96">
        <f t="shared" si="4"/>
        <v>0.41666666666666874</v>
      </c>
      <c r="X172" s="39"/>
      <c r="Y172"/>
      <c r="AA172" s="92"/>
      <c r="AD172" s="15">
        <f t="shared" si="5"/>
        <v>0.4930555555555543</v>
      </c>
      <c r="AE172" s="58"/>
    </row>
    <row r="173" spans="21:31" hidden="1" x14ac:dyDescent="0.45">
      <c r="U173"/>
      <c r="V173" s="96">
        <v>0.60069444444444398</v>
      </c>
      <c r="W173" s="96">
        <f t="shared" si="4"/>
        <v>0.41319444444444653</v>
      </c>
      <c r="X173" s="39"/>
      <c r="Y173"/>
      <c r="AA173" s="92"/>
      <c r="AD173" s="15">
        <f t="shared" si="5"/>
        <v>0.49652777777777651</v>
      </c>
      <c r="AE173" s="58"/>
    </row>
    <row r="174" spans="21:31" hidden="1" x14ac:dyDescent="0.45">
      <c r="U174"/>
      <c r="V174" s="96">
        <v>0.60416666666666696</v>
      </c>
      <c r="W174" s="96">
        <f t="shared" si="4"/>
        <v>0.40972222222222432</v>
      </c>
      <c r="X174" s="39"/>
      <c r="Y174"/>
      <c r="AA174" s="92"/>
      <c r="AD174" s="15">
        <f t="shared" si="5"/>
        <v>0.49999999999999872</v>
      </c>
      <c r="AE174" s="58"/>
    </row>
    <row r="175" spans="21:31" hidden="1" x14ac:dyDescent="0.45">
      <c r="U175"/>
      <c r="V175" s="96">
        <v>0.60763888888888895</v>
      </c>
      <c r="W175" s="96">
        <f t="shared" si="4"/>
        <v>0.40625000000000211</v>
      </c>
      <c r="X175" s="39"/>
      <c r="Y175"/>
      <c r="AA175" s="92"/>
      <c r="AD175" s="15">
        <f t="shared" si="5"/>
        <v>0.50347222222222099</v>
      </c>
      <c r="AE175" s="58"/>
    </row>
    <row r="176" spans="21:31" hidden="1" x14ac:dyDescent="0.45">
      <c r="U176"/>
      <c r="V176" s="96">
        <v>0.61111111111111105</v>
      </c>
      <c r="W176" s="96">
        <f t="shared" si="4"/>
        <v>0.4027777777777799</v>
      </c>
      <c r="X176" s="39"/>
      <c r="Y176"/>
      <c r="AA176" s="92"/>
      <c r="AD176" s="15">
        <f t="shared" si="5"/>
        <v>0.5069444444444432</v>
      </c>
      <c r="AE176" s="58"/>
    </row>
    <row r="177" spans="21:31" hidden="1" x14ac:dyDescent="0.45">
      <c r="U177"/>
      <c r="V177" s="96">
        <v>0.61458333333333304</v>
      </c>
      <c r="W177" s="96">
        <f t="shared" si="4"/>
        <v>0.39930555555555769</v>
      </c>
      <c r="X177" s="39"/>
      <c r="Y177"/>
      <c r="AA177" s="92"/>
      <c r="AD177" s="15">
        <f t="shared" si="5"/>
        <v>0.51041666666666541</v>
      </c>
      <c r="AE177" s="58"/>
    </row>
    <row r="178" spans="21:31" hidden="1" x14ac:dyDescent="0.45">
      <c r="U178"/>
      <c r="V178" s="96">
        <v>0.61805555555555503</v>
      </c>
      <c r="W178" s="96">
        <f t="shared" si="4"/>
        <v>0.39583333333333548</v>
      </c>
      <c r="X178" s="39"/>
      <c r="Y178"/>
      <c r="AA178" s="92"/>
      <c r="AD178" s="15">
        <f t="shared" si="5"/>
        <v>0.51388888888888762</v>
      </c>
      <c r="AE178" s="58"/>
    </row>
    <row r="179" spans="21:31" hidden="1" x14ac:dyDescent="0.45">
      <c r="U179"/>
      <c r="V179" s="96">
        <v>0.62152777777777801</v>
      </c>
      <c r="W179" s="96">
        <f t="shared" si="4"/>
        <v>0.39236111111111327</v>
      </c>
      <c r="X179" s="39"/>
      <c r="Y179"/>
      <c r="AA179" s="92"/>
      <c r="AD179" s="15">
        <f t="shared" si="5"/>
        <v>0.51736111111110983</v>
      </c>
      <c r="AE179" s="58"/>
    </row>
    <row r="180" spans="21:31" hidden="1" x14ac:dyDescent="0.45">
      <c r="U180"/>
      <c r="V180" s="96">
        <v>0.625</v>
      </c>
      <c r="W180" s="96">
        <f t="shared" si="4"/>
        <v>0.38888888888889106</v>
      </c>
      <c r="X180" s="39"/>
      <c r="Y180"/>
      <c r="AA180" s="92"/>
      <c r="AD180" s="15">
        <f t="shared" si="5"/>
        <v>0.52083333333333204</v>
      </c>
      <c r="AE180" s="58"/>
    </row>
    <row r="181" spans="21:31" hidden="1" x14ac:dyDescent="0.45">
      <c r="U181"/>
      <c r="V181" s="96">
        <v>0.62847222222222199</v>
      </c>
      <c r="W181" s="96">
        <f t="shared" si="4"/>
        <v>0.38541666666666885</v>
      </c>
      <c r="X181" s="39"/>
      <c r="Y181"/>
      <c r="AA181" s="92"/>
      <c r="AD181" s="15">
        <f t="shared" si="5"/>
        <v>0.52430555555555425</v>
      </c>
      <c r="AE181" s="58"/>
    </row>
    <row r="182" spans="21:31" hidden="1" x14ac:dyDescent="0.45">
      <c r="U182"/>
      <c r="V182" s="96">
        <v>0.63194444444444398</v>
      </c>
      <c r="W182" s="96">
        <f t="shared" si="4"/>
        <v>0.38194444444444664</v>
      </c>
      <c r="X182" s="39"/>
      <c r="Y182"/>
      <c r="AA182" s="92"/>
      <c r="AD182" s="15">
        <f t="shared" si="5"/>
        <v>0.52777777777777646</v>
      </c>
      <c r="AE182" s="58"/>
    </row>
    <row r="183" spans="21:31" hidden="1" x14ac:dyDescent="0.45">
      <c r="U183"/>
      <c r="V183" s="96">
        <v>0.63541666666666696</v>
      </c>
      <c r="W183" s="96">
        <f t="shared" si="4"/>
        <v>0.37847222222222443</v>
      </c>
      <c r="X183" s="39"/>
      <c r="Y183"/>
      <c r="AA183" s="92"/>
      <c r="AD183" s="15">
        <f t="shared" si="5"/>
        <v>0.53124999999999867</v>
      </c>
      <c r="AE183" s="58"/>
    </row>
    <row r="184" spans="21:31" hidden="1" x14ac:dyDescent="0.45">
      <c r="U184"/>
      <c r="V184" s="96">
        <v>0.63888888888888895</v>
      </c>
      <c r="W184" s="96">
        <f t="shared" si="4"/>
        <v>0.37500000000000222</v>
      </c>
      <c r="X184" s="39"/>
      <c r="Y184"/>
      <c r="AA184" s="92"/>
      <c r="AD184" s="15">
        <f t="shared" si="5"/>
        <v>0.53472222222222088</v>
      </c>
      <c r="AE184" s="58"/>
    </row>
    <row r="185" spans="21:31" hidden="1" x14ac:dyDescent="0.45">
      <c r="U185"/>
      <c r="V185" s="96">
        <v>0.64236111111111105</v>
      </c>
      <c r="W185" s="96">
        <f t="shared" si="4"/>
        <v>0.37152777777778001</v>
      </c>
      <c r="X185" s="39"/>
      <c r="Y185"/>
      <c r="AA185" s="92"/>
      <c r="AD185" s="15">
        <f t="shared" si="5"/>
        <v>0.53819444444444309</v>
      </c>
      <c r="AE185" s="58"/>
    </row>
    <row r="186" spans="21:31" hidden="1" x14ac:dyDescent="0.45">
      <c r="U186"/>
      <c r="V186" s="96">
        <v>0.64583333333333304</v>
      </c>
      <c r="W186" s="96">
        <f t="shared" si="4"/>
        <v>0.3680555555555578</v>
      </c>
      <c r="X186" s="39"/>
      <c r="Y186"/>
      <c r="AA186" s="92"/>
      <c r="AD186" s="15">
        <f t="shared" si="5"/>
        <v>0.5416666666666653</v>
      </c>
      <c r="AE186" s="58"/>
    </row>
    <row r="187" spans="21:31" hidden="1" x14ac:dyDescent="0.45">
      <c r="U187"/>
      <c r="V187" s="96">
        <v>0.64930555555555503</v>
      </c>
      <c r="W187" s="96">
        <f t="shared" si="4"/>
        <v>0.36458333333333559</v>
      </c>
      <c r="X187" s="39"/>
      <c r="Y187"/>
      <c r="AA187" s="92"/>
      <c r="AD187" s="15">
        <f t="shared" si="5"/>
        <v>0.54513888888888751</v>
      </c>
      <c r="AE187" s="58"/>
    </row>
    <row r="188" spans="21:31" hidden="1" x14ac:dyDescent="0.45">
      <c r="U188"/>
      <c r="V188" s="96">
        <v>0.65277777777777801</v>
      </c>
      <c r="W188" s="96">
        <f t="shared" si="4"/>
        <v>0.36111111111111338</v>
      </c>
      <c r="X188" s="39"/>
      <c r="Y188"/>
      <c r="AA188" s="92"/>
      <c r="AD188" s="15">
        <f t="shared" si="5"/>
        <v>0.54861111111110972</v>
      </c>
      <c r="AE188" s="58"/>
    </row>
    <row r="189" spans="21:31" hidden="1" x14ac:dyDescent="0.45">
      <c r="U189"/>
      <c r="V189" s="96">
        <v>0.65625</v>
      </c>
      <c r="W189" s="96">
        <f t="shared" si="4"/>
        <v>0.35763888888889117</v>
      </c>
      <c r="X189" s="39"/>
      <c r="Y189"/>
      <c r="AA189" s="92"/>
      <c r="AD189" s="15">
        <f t="shared" si="5"/>
        <v>0.55208333333333193</v>
      </c>
      <c r="AE189" s="58"/>
    </row>
    <row r="190" spans="21:31" hidden="1" x14ac:dyDescent="0.45">
      <c r="U190"/>
      <c r="V190" s="96">
        <v>0.65972222222222199</v>
      </c>
      <c r="W190" s="96">
        <f t="shared" si="4"/>
        <v>0.35416666666666896</v>
      </c>
      <c r="X190" s="39"/>
      <c r="Y190"/>
      <c r="AA190" s="92"/>
      <c r="AD190" s="15">
        <f t="shared" si="5"/>
        <v>0.55555555555555414</v>
      </c>
      <c r="AE190" s="58"/>
    </row>
    <row r="191" spans="21:31" hidden="1" x14ac:dyDescent="0.45">
      <c r="U191"/>
      <c r="V191" s="96">
        <v>0.66319444444444398</v>
      </c>
      <c r="W191" s="96">
        <f t="shared" si="4"/>
        <v>0.35069444444444675</v>
      </c>
      <c r="X191" s="39"/>
      <c r="Y191"/>
      <c r="AA191" s="92"/>
      <c r="AD191" s="15">
        <f t="shared" si="5"/>
        <v>0.55902777777777635</v>
      </c>
      <c r="AE191" s="58"/>
    </row>
    <row r="192" spans="21:31" hidden="1" x14ac:dyDescent="0.45">
      <c r="U192"/>
      <c r="V192" s="96">
        <v>0.66666666666666696</v>
      </c>
      <c r="W192" s="96">
        <f t="shared" si="4"/>
        <v>0.34722222222222454</v>
      </c>
      <c r="X192" s="39"/>
      <c r="Y192"/>
      <c r="AA192" s="92"/>
      <c r="AD192" s="15">
        <f t="shared" si="5"/>
        <v>0.56249999999999856</v>
      </c>
      <c r="AE192" s="58"/>
    </row>
    <row r="193" spans="21:31" hidden="1" x14ac:dyDescent="0.45">
      <c r="U193"/>
      <c r="V193" s="96">
        <v>0.67013888888888895</v>
      </c>
      <c r="W193" s="96">
        <f t="shared" si="4"/>
        <v>0.34375000000000233</v>
      </c>
      <c r="X193" s="39"/>
      <c r="Y193"/>
      <c r="AA193" s="92"/>
      <c r="AD193" s="15">
        <f t="shared" si="5"/>
        <v>0.56597222222222077</v>
      </c>
      <c r="AE193" s="58"/>
    </row>
    <row r="194" spans="21:31" hidden="1" x14ac:dyDescent="0.45">
      <c r="U194"/>
      <c r="V194" s="96">
        <v>0.67361111111111105</v>
      </c>
      <c r="W194" s="96">
        <f t="shared" si="4"/>
        <v>0.34027777777778012</v>
      </c>
      <c r="X194" s="39"/>
      <c r="Y194"/>
      <c r="AA194" s="92"/>
      <c r="AD194" s="15">
        <f>IF(AND(HOUR(AD193)=23,MINUTE(AD193)=55),0,AD193+TIME(0,5,0))</f>
        <v>0.56944444444444298</v>
      </c>
      <c r="AE194" s="58"/>
    </row>
    <row r="195" spans="21:31" hidden="1" x14ac:dyDescent="0.45">
      <c r="U195"/>
      <c r="V195" s="96">
        <v>0.67708333333333304</v>
      </c>
      <c r="W195" s="96">
        <f t="shared" si="4"/>
        <v>0.33680555555555791</v>
      </c>
      <c r="X195" s="39"/>
      <c r="Y195"/>
      <c r="AA195" s="92"/>
      <c r="AD195" s="15">
        <f t="shared" ref="AD195:AD258" si="6">IF(AND(HOUR(AD194)=23,MINUTE(AD194)=55),0,AD194+TIME(0,5,0))</f>
        <v>0.57291666666666519</v>
      </c>
      <c r="AE195" s="58"/>
    </row>
    <row r="196" spans="21:31" hidden="1" x14ac:dyDescent="0.45">
      <c r="U196"/>
      <c r="V196" s="96">
        <v>0.68055555555555503</v>
      </c>
      <c r="W196" s="96">
        <f t="shared" ref="W196:W259" si="7">IF(W195&lt;TIME(0,5,0),1,W195-TIME(0,5,0))</f>
        <v>0.3333333333333357</v>
      </c>
      <c r="X196" s="39"/>
      <c r="Y196"/>
      <c r="AA196" s="92"/>
      <c r="AD196" s="15">
        <f t="shared" si="6"/>
        <v>0.5763888888888874</v>
      </c>
      <c r="AE196" s="58"/>
    </row>
    <row r="197" spans="21:31" hidden="1" x14ac:dyDescent="0.45">
      <c r="U197"/>
      <c r="V197" s="96">
        <v>0.68402777777777801</v>
      </c>
      <c r="W197" s="96">
        <f t="shared" si="7"/>
        <v>0.32986111111111349</v>
      </c>
      <c r="X197" s="39"/>
      <c r="Y197"/>
      <c r="AA197" s="92"/>
      <c r="AD197" s="15">
        <f t="shared" si="6"/>
        <v>0.57986111111110961</v>
      </c>
      <c r="AE197" s="58"/>
    </row>
    <row r="198" spans="21:31" hidden="1" x14ac:dyDescent="0.45">
      <c r="U198"/>
      <c r="V198" s="96">
        <v>0.6875</v>
      </c>
      <c r="W198" s="96">
        <f t="shared" si="7"/>
        <v>0.32638888888889128</v>
      </c>
      <c r="X198" s="39"/>
      <c r="Y198"/>
      <c r="AA198" s="92"/>
      <c r="AD198" s="15">
        <f t="shared" si="6"/>
        <v>0.58333333333333182</v>
      </c>
      <c r="AE198" s="58"/>
    </row>
    <row r="199" spans="21:31" hidden="1" x14ac:dyDescent="0.45">
      <c r="U199"/>
      <c r="V199" s="96">
        <v>0.69097222222222199</v>
      </c>
      <c r="W199" s="96">
        <f t="shared" si="7"/>
        <v>0.32291666666666907</v>
      </c>
      <c r="X199" s="39"/>
      <c r="Y199"/>
      <c r="AA199" s="92"/>
      <c r="AD199" s="15">
        <f t="shared" si="6"/>
        <v>0.58680555555555403</v>
      </c>
      <c r="AE199" s="58"/>
    </row>
    <row r="200" spans="21:31" hidden="1" x14ac:dyDescent="0.45">
      <c r="U200"/>
      <c r="V200" s="96">
        <v>0.69444444444444398</v>
      </c>
      <c r="W200" s="96">
        <f t="shared" si="7"/>
        <v>0.31944444444444686</v>
      </c>
      <c r="X200" s="39"/>
      <c r="Y200"/>
      <c r="AA200" s="92"/>
      <c r="AD200" s="15">
        <f t="shared" si="6"/>
        <v>0.59027777777777624</v>
      </c>
      <c r="AE200" s="58"/>
    </row>
    <row r="201" spans="21:31" hidden="1" x14ac:dyDescent="0.45">
      <c r="U201"/>
      <c r="V201" s="96">
        <v>0.69791666666666696</v>
      </c>
      <c r="W201" s="96">
        <f t="shared" si="7"/>
        <v>0.31597222222222465</v>
      </c>
      <c r="X201" s="39"/>
      <c r="Y201"/>
      <c r="AA201" s="92"/>
      <c r="AD201" s="15">
        <f t="shared" si="6"/>
        <v>0.59374999999999845</v>
      </c>
      <c r="AE201" s="58"/>
    </row>
    <row r="202" spans="21:31" hidden="1" x14ac:dyDescent="0.45">
      <c r="U202"/>
      <c r="V202" s="96">
        <v>0.70138888888888895</v>
      </c>
      <c r="W202" s="96">
        <f t="shared" si="7"/>
        <v>0.31250000000000244</v>
      </c>
      <c r="X202" s="39"/>
      <c r="Y202"/>
      <c r="AA202" s="92"/>
      <c r="AD202" s="15">
        <f t="shared" si="6"/>
        <v>0.59722222222222066</v>
      </c>
      <c r="AE202" s="58"/>
    </row>
    <row r="203" spans="21:31" hidden="1" x14ac:dyDescent="0.45">
      <c r="U203"/>
      <c r="V203" s="96">
        <v>0.70486111111111105</v>
      </c>
      <c r="W203" s="96">
        <f t="shared" si="7"/>
        <v>0.30902777777778023</v>
      </c>
      <c r="X203" s="39"/>
      <c r="Y203"/>
      <c r="AA203" s="92"/>
      <c r="AD203" s="15">
        <f t="shared" si="6"/>
        <v>0.60069444444444287</v>
      </c>
      <c r="AE203" s="58"/>
    </row>
    <row r="204" spans="21:31" hidden="1" x14ac:dyDescent="0.45">
      <c r="U204"/>
      <c r="V204" s="96">
        <v>0.70833333333333304</v>
      </c>
      <c r="W204" s="96">
        <f t="shared" si="7"/>
        <v>0.30555555555555802</v>
      </c>
      <c r="X204" s="39"/>
      <c r="Y204"/>
      <c r="AA204" s="92"/>
      <c r="AD204" s="15">
        <f t="shared" si="6"/>
        <v>0.60416666666666508</v>
      </c>
      <c r="AE204" s="58"/>
    </row>
    <row r="205" spans="21:31" hidden="1" x14ac:dyDescent="0.45">
      <c r="U205"/>
      <c r="V205" s="96">
        <v>0.71180555555555503</v>
      </c>
      <c r="W205" s="96">
        <f t="shared" si="7"/>
        <v>0.30208333333333581</v>
      </c>
      <c r="X205" s="39"/>
      <c r="Y205"/>
      <c r="AA205" s="92"/>
      <c r="AD205" s="15">
        <f t="shared" si="6"/>
        <v>0.60763888888888729</v>
      </c>
      <c r="AE205" s="58"/>
    </row>
    <row r="206" spans="21:31" hidden="1" x14ac:dyDescent="0.45">
      <c r="U206"/>
      <c r="V206" s="96">
        <v>0.71527777777777801</v>
      </c>
      <c r="W206" s="96">
        <f t="shared" si="7"/>
        <v>0.2986111111111136</v>
      </c>
      <c r="X206" s="39"/>
      <c r="Y206"/>
      <c r="AA206" s="92"/>
      <c r="AD206" s="15">
        <f t="shared" si="6"/>
        <v>0.6111111111111095</v>
      </c>
      <c r="AE206" s="58"/>
    </row>
    <row r="207" spans="21:31" hidden="1" x14ac:dyDescent="0.45">
      <c r="U207"/>
      <c r="V207" s="96">
        <v>0.71875</v>
      </c>
      <c r="W207" s="96">
        <f t="shared" si="7"/>
        <v>0.29513888888889139</v>
      </c>
      <c r="X207" s="39"/>
      <c r="Y207"/>
      <c r="AA207" s="92"/>
      <c r="AD207" s="15">
        <f t="shared" si="6"/>
        <v>0.61458333333333171</v>
      </c>
      <c r="AE207" s="58"/>
    </row>
    <row r="208" spans="21:31" hidden="1" x14ac:dyDescent="0.45">
      <c r="U208"/>
      <c r="V208" s="96">
        <v>0.72222222222222199</v>
      </c>
      <c r="W208" s="96">
        <f t="shared" si="7"/>
        <v>0.29166666666666918</v>
      </c>
      <c r="X208" s="39"/>
      <c r="Y208"/>
      <c r="AA208" s="92"/>
      <c r="AD208" s="15">
        <f t="shared" si="6"/>
        <v>0.61805555555555391</v>
      </c>
      <c r="AE208" s="58"/>
    </row>
    <row r="209" spans="21:31" hidden="1" x14ac:dyDescent="0.45">
      <c r="U209"/>
      <c r="V209" s="96">
        <v>0.72569444444444398</v>
      </c>
      <c r="W209" s="96">
        <f t="shared" si="7"/>
        <v>0.28819444444444697</v>
      </c>
      <c r="X209" s="39"/>
      <c r="Y209"/>
      <c r="AA209" s="92"/>
      <c r="AD209" s="15">
        <f t="shared" si="6"/>
        <v>0.62152777777777612</v>
      </c>
      <c r="AE209" s="58"/>
    </row>
    <row r="210" spans="21:31" hidden="1" x14ac:dyDescent="0.45">
      <c r="U210"/>
      <c r="V210" s="96">
        <v>0.72916666666666696</v>
      </c>
      <c r="W210" s="96">
        <f t="shared" si="7"/>
        <v>0.28472222222222476</v>
      </c>
      <c r="X210" s="39"/>
      <c r="Y210"/>
      <c r="AA210" s="92"/>
      <c r="AD210" s="15">
        <f t="shared" si="6"/>
        <v>0.62499999999999833</v>
      </c>
      <c r="AE210" s="58"/>
    </row>
    <row r="211" spans="21:31" hidden="1" x14ac:dyDescent="0.45">
      <c r="U211"/>
      <c r="V211" s="96">
        <v>0.73263888888888895</v>
      </c>
      <c r="W211" s="96">
        <f t="shared" si="7"/>
        <v>0.28125000000000255</v>
      </c>
      <c r="X211" s="39"/>
      <c r="Y211"/>
      <c r="AA211" s="92"/>
      <c r="AD211" s="15">
        <f t="shared" si="6"/>
        <v>0.62847222222222054</v>
      </c>
      <c r="AE211" s="58"/>
    </row>
    <row r="212" spans="21:31" hidden="1" x14ac:dyDescent="0.45">
      <c r="U212"/>
      <c r="V212" s="96">
        <v>0.73611111111111105</v>
      </c>
      <c r="W212" s="96">
        <f t="shared" si="7"/>
        <v>0.27777777777778034</v>
      </c>
      <c r="X212" s="39"/>
      <c r="Y212"/>
      <c r="AA212" s="92"/>
      <c r="AD212" s="15">
        <f t="shared" si="6"/>
        <v>0.63194444444444275</v>
      </c>
      <c r="AE212" s="58"/>
    </row>
    <row r="213" spans="21:31" hidden="1" x14ac:dyDescent="0.45">
      <c r="U213"/>
      <c r="V213" s="96">
        <v>0.73958333333333304</v>
      </c>
      <c r="W213" s="96">
        <f t="shared" si="7"/>
        <v>0.27430555555555813</v>
      </c>
      <c r="X213" s="39"/>
      <c r="Y213"/>
      <c r="AA213" s="92"/>
      <c r="AD213" s="15">
        <f t="shared" si="6"/>
        <v>0.63541666666666496</v>
      </c>
      <c r="AE213" s="58"/>
    </row>
    <row r="214" spans="21:31" hidden="1" x14ac:dyDescent="0.45">
      <c r="U214"/>
      <c r="V214" s="96">
        <v>0.74305555555555503</v>
      </c>
      <c r="W214" s="96">
        <f t="shared" si="7"/>
        <v>0.27083333333333592</v>
      </c>
      <c r="X214" s="39"/>
      <c r="Y214"/>
      <c r="AA214" s="92"/>
      <c r="AD214" s="15">
        <f t="shared" si="6"/>
        <v>0.63888888888888717</v>
      </c>
      <c r="AE214" s="58"/>
    </row>
    <row r="215" spans="21:31" hidden="1" x14ac:dyDescent="0.45">
      <c r="U215"/>
      <c r="V215" s="96">
        <v>0.74652777777777801</v>
      </c>
      <c r="W215" s="96">
        <f t="shared" si="7"/>
        <v>0.26736111111111371</v>
      </c>
      <c r="X215" s="39"/>
      <c r="Y215"/>
      <c r="AA215" s="92"/>
      <c r="AD215" s="15">
        <f t="shared" si="6"/>
        <v>0.64236111111110938</v>
      </c>
      <c r="AE215" s="58"/>
    </row>
    <row r="216" spans="21:31" hidden="1" x14ac:dyDescent="0.45">
      <c r="U216"/>
      <c r="V216" s="96">
        <v>0.75</v>
      </c>
      <c r="W216" s="96">
        <f t="shared" si="7"/>
        <v>0.2638888888888915</v>
      </c>
      <c r="X216" s="39"/>
      <c r="Y216"/>
      <c r="AA216" s="92"/>
      <c r="AD216" s="15">
        <f t="shared" si="6"/>
        <v>0.64583333333333159</v>
      </c>
      <c r="AE216" s="58"/>
    </row>
    <row r="217" spans="21:31" hidden="1" x14ac:dyDescent="0.45">
      <c r="U217"/>
      <c r="V217" s="96">
        <v>0.75347222222222199</v>
      </c>
      <c r="W217" s="96">
        <f t="shared" si="7"/>
        <v>0.26041666666666929</v>
      </c>
      <c r="X217" s="39"/>
      <c r="Y217"/>
      <c r="AA217" s="92"/>
      <c r="AD217" s="15">
        <f t="shared" si="6"/>
        <v>0.6493055555555538</v>
      </c>
      <c r="AE217" s="58"/>
    </row>
    <row r="218" spans="21:31" hidden="1" x14ac:dyDescent="0.45">
      <c r="U218"/>
      <c r="V218" s="96">
        <v>0.75694444444444398</v>
      </c>
      <c r="W218" s="96">
        <f t="shared" si="7"/>
        <v>0.25694444444444708</v>
      </c>
      <c r="X218" s="39"/>
      <c r="Y218"/>
      <c r="AA218" s="92"/>
      <c r="AD218" s="15">
        <f t="shared" si="6"/>
        <v>0.65277777777777601</v>
      </c>
      <c r="AE218" s="58"/>
    </row>
    <row r="219" spans="21:31" hidden="1" x14ac:dyDescent="0.45">
      <c r="U219"/>
      <c r="V219" s="96">
        <v>0.76041666666666696</v>
      </c>
      <c r="W219" s="96">
        <f t="shared" si="7"/>
        <v>0.25347222222222487</v>
      </c>
      <c r="X219" s="39"/>
      <c r="Y219"/>
      <c r="AA219" s="92"/>
      <c r="AD219" s="15">
        <f t="shared" si="6"/>
        <v>0.65624999999999822</v>
      </c>
      <c r="AE219" s="58"/>
    </row>
    <row r="220" spans="21:31" hidden="1" x14ac:dyDescent="0.45">
      <c r="U220"/>
      <c r="V220" s="96">
        <v>0.76388888888888895</v>
      </c>
      <c r="W220" s="96">
        <f t="shared" si="7"/>
        <v>0.25000000000000266</v>
      </c>
      <c r="X220" s="39"/>
      <c r="Y220"/>
      <c r="AA220" s="92"/>
      <c r="AD220" s="15">
        <f t="shared" si="6"/>
        <v>0.65972222222222043</v>
      </c>
      <c r="AE220" s="58"/>
    </row>
    <row r="221" spans="21:31" hidden="1" x14ac:dyDescent="0.45">
      <c r="U221"/>
      <c r="V221" s="96">
        <v>0.76736111111111105</v>
      </c>
      <c r="W221" s="96">
        <f t="shared" si="7"/>
        <v>0.24652777777778045</v>
      </c>
      <c r="X221" s="39"/>
      <c r="Y221"/>
      <c r="AA221" s="92"/>
      <c r="AD221" s="15">
        <f t="shared" si="6"/>
        <v>0.66319444444444264</v>
      </c>
      <c r="AE221" s="58"/>
    </row>
    <row r="222" spans="21:31" hidden="1" x14ac:dyDescent="0.45">
      <c r="U222"/>
      <c r="V222" s="96">
        <v>0.77083333333333304</v>
      </c>
      <c r="W222" s="96">
        <f t="shared" si="7"/>
        <v>0.24305555555555824</v>
      </c>
      <c r="X222" s="39"/>
      <c r="Y222"/>
      <c r="AA222" s="92"/>
      <c r="AD222" s="15">
        <f t="shared" si="6"/>
        <v>0.66666666666666485</v>
      </c>
      <c r="AE222" s="58"/>
    </row>
    <row r="223" spans="21:31" hidden="1" x14ac:dyDescent="0.45">
      <c r="U223"/>
      <c r="V223" s="96">
        <v>0.77430555555555503</v>
      </c>
      <c r="W223" s="96">
        <f t="shared" si="7"/>
        <v>0.23958333333333603</v>
      </c>
      <c r="X223" s="39"/>
      <c r="Y223"/>
      <c r="AA223" s="92"/>
      <c r="AD223" s="15">
        <f t="shared" si="6"/>
        <v>0.67013888888888706</v>
      </c>
      <c r="AE223" s="58"/>
    </row>
    <row r="224" spans="21:31" hidden="1" x14ac:dyDescent="0.45">
      <c r="U224"/>
      <c r="V224" s="96">
        <v>0.77777777777777801</v>
      </c>
      <c r="W224" s="96">
        <f t="shared" si="7"/>
        <v>0.23611111111111382</v>
      </c>
      <c r="X224" s="39"/>
      <c r="Y224"/>
      <c r="AA224" s="92"/>
      <c r="AD224" s="15">
        <f t="shared" si="6"/>
        <v>0.67361111111110927</v>
      </c>
      <c r="AE224" s="58"/>
    </row>
    <row r="225" spans="21:31" hidden="1" x14ac:dyDescent="0.45">
      <c r="U225"/>
      <c r="V225" s="96">
        <v>0.78125</v>
      </c>
      <c r="W225" s="96">
        <f t="shared" si="7"/>
        <v>0.23263888888889162</v>
      </c>
      <c r="X225" s="39"/>
      <c r="Y225"/>
      <c r="AA225" s="92"/>
      <c r="AD225" s="15">
        <f t="shared" si="6"/>
        <v>0.67708333333333148</v>
      </c>
      <c r="AE225" s="58"/>
    </row>
    <row r="226" spans="21:31" hidden="1" x14ac:dyDescent="0.45">
      <c r="U226"/>
      <c r="V226" s="96">
        <v>0.78472222222222199</v>
      </c>
      <c r="W226" s="96">
        <f t="shared" si="7"/>
        <v>0.22916666666666941</v>
      </c>
      <c r="X226" s="39"/>
      <c r="Y226"/>
      <c r="AA226" s="92"/>
      <c r="AD226" s="15">
        <f t="shared" si="6"/>
        <v>0.68055555555555369</v>
      </c>
      <c r="AE226" s="58"/>
    </row>
    <row r="227" spans="21:31" hidden="1" x14ac:dyDescent="0.45">
      <c r="U227"/>
      <c r="V227" s="96">
        <v>0.78819444444444398</v>
      </c>
      <c r="W227" s="96">
        <f t="shared" si="7"/>
        <v>0.2256944444444472</v>
      </c>
      <c r="X227" s="39"/>
      <c r="Y227"/>
      <c r="AA227" s="92"/>
      <c r="AD227" s="15">
        <f t="shared" si="6"/>
        <v>0.6840277777777759</v>
      </c>
      <c r="AE227" s="58"/>
    </row>
    <row r="228" spans="21:31" hidden="1" x14ac:dyDescent="0.45">
      <c r="U228"/>
      <c r="V228" s="96">
        <v>0.79166666666666696</v>
      </c>
      <c r="W228" s="96">
        <f t="shared" si="7"/>
        <v>0.22222222222222499</v>
      </c>
      <c r="X228" s="39"/>
      <c r="Y228"/>
      <c r="AA228" s="92"/>
      <c r="AD228" s="15">
        <f t="shared" si="6"/>
        <v>0.68749999999999811</v>
      </c>
      <c r="AE228" s="58"/>
    </row>
    <row r="229" spans="21:31" hidden="1" x14ac:dyDescent="0.45">
      <c r="U229"/>
      <c r="V229" s="96">
        <v>0.79513888888888895</v>
      </c>
      <c r="W229" s="96">
        <f t="shared" si="7"/>
        <v>0.21875000000000278</v>
      </c>
      <c r="X229" s="39"/>
      <c r="Y229"/>
      <c r="AA229" s="92"/>
      <c r="AD229" s="15">
        <f t="shared" si="6"/>
        <v>0.69097222222222032</v>
      </c>
      <c r="AE229" s="58"/>
    </row>
    <row r="230" spans="21:31" hidden="1" x14ac:dyDescent="0.45">
      <c r="U230"/>
      <c r="V230" s="96">
        <v>0.79861111111111105</v>
      </c>
      <c r="W230" s="96">
        <f t="shared" si="7"/>
        <v>0.21527777777778057</v>
      </c>
      <c r="X230" s="39"/>
      <c r="Y230"/>
      <c r="AA230" s="92"/>
      <c r="AD230" s="15">
        <f t="shared" si="6"/>
        <v>0.69444444444444253</v>
      </c>
      <c r="AE230" s="58"/>
    </row>
    <row r="231" spans="21:31" hidden="1" x14ac:dyDescent="0.45">
      <c r="U231"/>
      <c r="V231" s="96">
        <v>0.80208333333333304</v>
      </c>
      <c r="W231" s="96">
        <f t="shared" si="7"/>
        <v>0.21180555555555836</v>
      </c>
      <c r="X231" s="39"/>
      <c r="Y231"/>
      <c r="AA231" s="92"/>
      <c r="AD231" s="15">
        <f t="shared" si="6"/>
        <v>0.69791666666666474</v>
      </c>
      <c r="AE231" s="58"/>
    </row>
    <row r="232" spans="21:31" hidden="1" x14ac:dyDescent="0.45">
      <c r="U232"/>
      <c r="V232" s="96">
        <v>0.80555555555555503</v>
      </c>
      <c r="W232" s="96">
        <f t="shared" si="7"/>
        <v>0.20833333333333615</v>
      </c>
      <c r="X232" s="39"/>
      <c r="Y232"/>
      <c r="AA232" s="92"/>
      <c r="AD232" s="15">
        <f t="shared" si="6"/>
        <v>0.70138888888888695</v>
      </c>
      <c r="AE232" s="58"/>
    </row>
    <row r="233" spans="21:31" hidden="1" x14ac:dyDescent="0.45">
      <c r="U233"/>
      <c r="V233" s="96">
        <v>0.80902777777777801</v>
      </c>
      <c r="W233" s="96">
        <f t="shared" si="7"/>
        <v>0.20486111111111394</v>
      </c>
      <c r="X233" s="39"/>
      <c r="Y233"/>
      <c r="AA233" s="92"/>
      <c r="AD233" s="15">
        <f t="shared" si="6"/>
        <v>0.70486111111110916</v>
      </c>
      <c r="AE233" s="58"/>
    </row>
    <row r="234" spans="21:31" hidden="1" x14ac:dyDescent="0.45">
      <c r="U234"/>
      <c r="V234" s="96">
        <v>0.8125</v>
      </c>
      <c r="W234" s="96">
        <f t="shared" si="7"/>
        <v>0.20138888888889173</v>
      </c>
      <c r="X234" s="39"/>
      <c r="Y234"/>
      <c r="AA234" s="92"/>
      <c r="AD234" s="15">
        <f t="shared" si="6"/>
        <v>0.70833333333333137</v>
      </c>
      <c r="AE234" s="58"/>
    </row>
    <row r="235" spans="21:31" hidden="1" x14ac:dyDescent="0.45">
      <c r="U235"/>
      <c r="V235" s="96">
        <v>0.81597222222222199</v>
      </c>
      <c r="W235" s="96">
        <f t="shared" si="7"/>
        <v>0.19791666666666952</v>
      </c>
      <c r="X235" s="39"/>
      <c r="Y235"/>
      <c r="AA235" s="92"/>
      <c r="AD235" s="15">
        <f t="shared" si="6"/>
        <v>0.71180555555555358</v>
      </c>
      <c r="AE235" s="58"/>
    </row>
    <row r="236" spans="21:31" hidden="1" x14ac:dyDescent="0.45">
      <c r="U236"/>
      <c r="V236" s="96">
        <v>0.81944444444444398</v>
      </c>
      <c r="W236" s="96">
        <f t="shared" si="7"/>
        <v>0.19444444444444731</v>
      </c>
      <c r="X236" s="39"/>
      <c r="Y236"/>
      <c r="AA236" s="92"/>
      <c r="AD236" s="15">
        <f t="shared" si="6"/>
        <v>0.71527777777777579</v>
      </c>
      <c r="AE236" s="58"/>
    </row>
    <row r="237" spans="21:31" hidden="1" x14ac:dyDescent="0.45">
      <c r="U237"/>
      <c r="V237" s="96">
        <v>0.82291666666666696</v>
      </c>
      <c r="W237" s="96">
        <f t="shared" si="7"/>
        <v>0.1909722222222251</v>
      </c>
      <c r="X237" s="39"/>
      <c r="Y237"/>
      <c r="AA237" s="92"/>
      <c r="AD237" s="15">
        <f t="shared" si="6"/>
        <v>0.718749999999998</v>
      </c>
      <c r="AE237" s="58"/>
    </row>
    <row r="238" spans="21:31" hidden="1" x14ac:dyDescent="0.45">
      <c r="U238"/>
      <c r="V238" s="96">
        <v>0.82638888888888895</v>
      </c>
      <c r="W238" s="96">
        <f t="shared" si="7"/>
        <v>0.18750000000000289</v>
      </c>
      <c r="X238" s="39"/>
      <c r="Y238"/>
      <c r="AA238" s="92"/>
      <c r="AD238" s="15">
        <f t="shared" si="6"/>
        <v>0.72222222222222021</v>
      </c>
      <c r="AE238" s="58"/>
    </row>
    <row r="239" spans="21:31" hidden="1" x14ac:dyDescent="0.45">
      <c r="U239"/>
      <c r="V239" s="96">
        <v>0.82986111111111105</v>
      </c>
      <c r="W239" s="96">
        <f t="shared" si="7"/>
        <v>0.18402777777778068</v>
      </c>
      <c r="X239" s="39"/>
      <c r="Y239"/>
      <c r="AA239" s="92"/>
      <c r="AD239" s="15">
        <f t="shared" si="6"/>
        <v>0.72569444444444242</v>
      </c>
      <c r="AE239" s="58"/>
    </row>
    <row r="240" spans="21:31" hidden="1" x14ac:dyDescent="0.45">
      <c r="U240"/>
      <c r="V240" s="96">
        <v>0.83333333333333304</v>
      </c>
      <c r="W240" s="96">
        <f t="shared" si="7"/>
        <v>0.18055555555555847</v>
      </c>
      <c r="X240" s="39"/>
      <c r="Y240"/>
      <c r="AA240" s="92"/>
      <c r="AD240" s="15">
        <f t="shared" si="6"/>
        <v>0.72916666666666463</v>
      </c>
      <c r="AE240" s="58"/>
    </row>
    <row r="241" spans="21:31" hidden="1" x14ac:dyDescent="0.45">
      <c r="U241"/>
      <c r="V241" s="96">
        <v>0.83680555555555503</v>
      </c>
      <c r="W241" s="96">
        <f t="shared" si="7"/>
        <v>0.17708333333333626</v>
      </c>
      <c r="X241" s="39"/>
      <c r="Y241"/>
      <c r="AA241" s="92"/>
      <c r="AD241" s="15">
        <f t="shared" si="6"/>
        <v>0.73263888888888684</v>
      </c>
      <c r="AE241" s="58"/>
    </row>
    <row r="242" spans="21:31" hidden="1" x14ac:dyDescent="0.45">
      <c r="U242"/>
      <c r="V242" s="96">
        <v>0.84027777777777801</v>
      </c>
      <c r="W242" s="96">
        <f t="shared" si="7"/>
        <v>0.17361111111111405</v>
      </c>
      <c r="X242" s="39"/>
      <c r="Y242"/>
      <c r="AA242" s="92"/>
      <c r="AD242" s="15">
        <f t="shared" si="6"/>
        <v>0.73611111111110905</v>
      </c>
      <c r="AE242" s="64"/>
    </row>
    <row r="243" spans="21:31" hidden="1" x14ac:dyDescent="0.45">
      <c r="U243"/>
      <c r="V243" s="96">
        <v>0.84375</v>
      </c>
      <c r="W243" s="96">
        <f t="shared" si="7"/>
        <v>0.17013888888889184</v>
      </c>
      <c r="X243" s="39"/>
      <c r="Y243"/>
      <c r="AA243" s="92"/>
      <c r="AD243" s="15">
        <f t="shared" si="6"/>
        <v>0.73958333333333126</v>
      </c>
      <c r="AE243" s="64"/>
    </row>
    <row r="244" spans="21:31" hidden="1" x14ac:dyDescent="0.45">
      <c r="U244"/>
      <c r="V244" s="96">
        <v>0.84722222222222199</v>
      </c>
      <c r="W244" s="96">
        <f t="shared" si="7"/>
        <v>0.16666666666666963</v>
      </c>
      <c r="X244" s="39"/>
      <c r="Y244"/>
      <c r="AA244" s="92"/>
      <c r="AD244" s="15">
        <f t="shared" si="6"/>
        <v>0.74305555555555347</v>
      </c>
      <c r="AE244" s="64"/>
    </row>
    <row r="245" spans="21:31" hidden="1" x14ac:dyDescent="0.45">
      <c r="U245"/>
      <c r="V245" s="96">
        <v>0.85069444444444398</v>
      </c>
      <c r="W245" s="96">
        <f t="shared" si="7"/>
        <v>0.16319444444444742</v>
      </c>
      <c r="X245" s="39"/>
      <c r="Y245"/>
      <c r="AA245" s="92"/>
      <c r="AD245" s="15">
        <f t="shared" si="6"/>
        <v>0.74652777777777568</v>
      </c>
      <c r="AE245" s="64"/>
    </row>
    <row r="246" spans="21:31" hidden="1" x14ac:dyDescent="0.45">
      <c r="U246"/>
      <c r="V246" s="96">
        <v>0.85416666666666696</v>
      </c>
      <c r="W246" s="96">
        <f t="shared" si="7"/>
        <v>0.15972222222222521</v>
      </c>
      <c r="X246" s="39"/>
      <c r="Y246"/>
      <c r="AA246"/>
      <c r="AD246" s="15">
        <f t="shared" si="6"/>
        <v>0.74999999999999789</v>
      </c>
      <c r="AE246" s="64"/>
    </row>
    <row r="247" spans="21:31" hidden="1" x14ac:dyDescent="0.45">
      <c r="U247"/>
      <c r="V247" s="96">
        <v>0.85763888888888895</v>
      </c>
      <c r="W247" s="96">
        <f t="shared" si="7"/>
        <v>0.156250000000003</v>
      </c>
      <c r="X247" s="39"/>
      <c r="Y247"/>
      <c r="AA247"/>
      <c r="AD247" s="15">
        <f t="shared" si="6"/>
        <v>0.7534722222222201</v>
      </c>
      <c r="AE247" s="64"/>
    </row>
    <row r="248" spans="21:31" hidden="1" x14ac:dyDescent="0.45">
      <c r="U248"/>
      <c r="V248" s="96">
        <v>0.86111111111111105</v>
      </c>
      <c r="W248" s="96">
        <f t="shared" si="7"/>
        <v>0.15277777777778079</v>
      </c>
      <c r="X248" s="39"/>
      <c r="Y248"/>
      <c r="AA248"/>
      <c r="AD248" s="15">
        <f t="shared" si="6"/>
        <v>0.75694444444444231</v>
      </c>
      <c r="AE248" s="64"/>
    </row>
    <row r="249" spans="21:31" hidden="1" x14ac:dyDescent="0.45">
      <c r="U249"/>
      <c r="V249" s="96">
        <v>0.86458333333333304</v>
      </c>
      <c r="W249" s="96">
        <f t="shared" si="7"/>
        <v>0.14930555555555858</v>
      </c>
      <c r="X249" s="39"/>
      <c r="Y249"/>
      <c r="AA249"/>
      <c r="AD249" s="15">
        <f t="shared" si="6"/>
        <v>0.76041666666666452</v>
      </c>
      <c r="AE249" s="64"/>
    </row>
    <row r="250" spans="21:31" hidden="1" x14ac:dyDescent="0.45">
      <c r="U250"/>
      <c r="V250" s="96">
        <v>0.86805555555555503</v>
      </c>
      <c r="W250" s="96">
        <f t="shared" si="7"/>
        <v>0.14583333333333637</v>
      </c>
      <c r="X250" s="39"/>
      <c r="Y250"/>
      <c r="AA250"/>
      <c r="AD250" s="15">
        <f t="shared" si="6"/>
        <v>0.76388888888888673</v>
      </c>
      <c r="AE250" s="64"/>
    </row>
    <row r="251" spans="21:31" hidden="1" x14ac:dyDescent="0.45">
      <c r="U251"/>
      <c r="V251" s="96">
        <v>0.87152777777777801</v>
      </c>
      <c r="W251" s="96">
        <f t="shared" si="7"/>
        <v>0.14236111111111416</v>
      </c>
      <c r="X251" s="39"/>
      <c r="Y251"/>
      <c r="AA251"/>
      <c r="AD251" s="15">
        <f t="shared" si="6"/>
        <v>0.76736111111110894</v>
      </c>
      <c r="AE251" s="64"/>
    </row>
    <row r="252" spans="21:31" hidden="1" x14ac:dyDescent="0.45">
      <c r="U252"/>
      <c r="V252" s="96">
        <v>0.875</v>
      </c>
      <c r="W252" s="96">
        <f t="shared" si="7"/>
        <v>0.13888888888889195</v>
      </c>
      <c r="X252" s="39"/>
      <c r="Y252"/>
      <c r="AA252"/>
      <c r="AD252" s="15">
        <f t="shared" si="6"/>
        <v>0.77083333333333115</v>
      </c>
      <c r="AE252" s="64"/>
    </row>
    <row r="253" spans="21:31" hidden="1" x14ac:dyDescent="0.45">
      <c r="U253"/>
      <c r="V253" s="96">
        <v>0.87847222222222199</v>
      </c>
      <c r="W253" s="96">
        <f t="shared" si="7"/>
        <v>0.13541666666666974</v>
      </c>
      <c r="X253" s="39"/>
      <c r="Y253"/>
      <c r="AA253"/>
      <c r="AD253" s="15">
        <f t="shared" si="6"/>
        <v>0.77430555555555336</v>
      </c>
    </row>
    <row r="254" spans="21:31" hidden="1" x14ac:dyDescent="0.45">
      <c r="U254"/>
      <c r="V254" s="96">
        <v>0.88194444444444398</v>
      </c>
      <c r="W254" s="96">
        <f t="shared" si="7"/>
        <v>0.13194444444444753</v>
      </c>
      <c r="X254" s="39"/>
      <c r="Y254"/>
      <c r="AA254"/>
      <c r="AD254" s="15">
        <f t="shared" si="6"/>
        <v>0.77777777777777557</v>
      </c>
    </row>
    <row r="255" spans="21:31" hidden="1" x14ac:dyDescent="0.45">
      <c r="U255"/>
      <c r="V255" s="96">
        <v>0.88541666666666696</v>
      </c>
      <c r="W255" s="96">
        <f t="shared" si="7"/>
        <v>0.12847222222222532</v>
      </c>
      <c r="X255" s="39"/>
      <c r="Y255"/>
      <c r="AA255"/>
      <c r="AD255" s="15">
        <f t="shared" si="6"/>
        <v>0.78124999999999778</v>
      </c>
    </row>
    <row r="256" spans="21:31" hidden="1" x14ac:dyDescent="0.45">
      <c r="U256"/>
      <c r="V256" s="96">
        <v>0.88888888888888895</v>
      </c>
      <c r="W256" s="96">
        <f t="shared" si="7"/>
        <v>0.12500000000000311</v>
      </c>
      <c r="X256" s="39"/>
      <c r="Y256"/>
      <c r="AA256"/>
      <c r="AD256" s="15">
        <f t="shared" si="6"/>
        <v>0.78472222222221999</v>
      </c>
    </row>
    <row r="257" spans="21:30" hidden="1" x14ac:dyDescent="0.45">
      <c r="U257"/>
      <c r="V257" s="96">
        <v>0.89236111111111105</v>
      </c>
      <c r="W257" s="96">
        <f t="shared" si="7"/>
        <v>0.12152777777778088</v>
      </c>
      <c r="X257" s="39"/>
      <c r="Y257"/>
      <c r="AA257"/>
      <c r="AD257" s="15">
        <f t="shared" si="6"/>
        <v>0.7881944444444422</v>
      </c>
    </row>
    <row r="258" spans="21:30" hidden="1" x14ac:dyDescent="0.45">
      <c r="U258"/>
      <c r="V258" s="96">
        <v>0.89583333333333304</v>
      </c>
      <c r="W258" s="96">
        <f t="shared" si="7"/>
        <v>0.11805555555555866</v>
      </c>
      <c r="X258" s="39"/>
      <c r="Y258"/>
      <c r="AA258"/>
      <c r="AD258" s="15">
        <f t="shared" si="6"/>
        <v>0.79166666666666441</v>
      </c>
    </row>
    <row r="259" spans="21:30" hidden="1" x14ac:dyDescent="0.45">
      <c r="U259"/>
      <c r="V259" s="96">
        <v>0.89930555555555503</v>
      </c>
      <c r="W259" s="96">
        <f t="shared" si="7"/>
        <v>0.11458333333333644</v>
      </c>
      <c r="X259" s="39"/>
      <c r="Y259"/>
      <c r="AA259"/>
      <c r="AD259" s="15">
        <f t="shared" ref="AD259:AD292" si="8">IF(AND(HOUR(AD258)=23,MINUTE(AD258)=55),0,AD258+TIME(0,5,0))</f>
        <v>0.79513888888888662</v>
      </c>
    </row>
    <row r="260" spans="21:30" hidden="1" x14ac:dyDescent="0.45">
      <c r="U260"/>
      <c r="V260" s="96">
        <v>0.90277777777777801</v>
      </c>
      <c r="W260" s="96">
        <f t="shared" ref="W260:W275" si="9">IF(W259&lt;TIME(0,5,0),1,W259-TIME(0,5,0))</f>
        <v>0.11111111111111421</v>
      </c>
      <c r="X260" s="39"/>
      <c r="Y260"/>
      <c r="AA260"/>
      <c r="AD260" s="15">
        <f t="shared" si="8"/>
        <v>0.79861111111110883</v>
      </c>
    </row>
    <row r="261" spans="21:30" hidden="1" x14ac:dyDescent="0.45">
      <c r="U261"/>
      <c r="V261" s="96">
        <v>0.90625</v>
      </c>
      <c r="W261" s="96">
        <f t="shared" si="9"/>
        <v>0.10763888888889199</v>
      </c>
      <c r="X261" s="39"/>
      <c r="Y261"/>
      <c r="AA261"/>
      <c r="AD261" s="15">
        <f t="shared" si="8"/>
        <v>0.80208333333333104</v>
      </c>
    </row>
    <row r="262" spans="21:30" hidden="1" x14ac:dyDescent="0.45">
      <c r="U262"/>
      <c r="V262" s="96">
        <v>0.90972222222222199</v>
      </c>
      <c r="W262" s="96">
        <f t="shared" si="9"/>
        <v>0.10416666666666977</v>
      </c>
      <c r="X262" s="39"/>
      <c r="Y262"/>
      <c r="AA262"/>
      <c r="AD262" s="15">
        <f t="shared" si="8"/>
        <v>0.80555555555555325</v>
      </c>
    </row>
    <row r="263" spans="21:30" hidden="1" x14ac:dyDescent="0.45">
      <c r="U263"/>
      <c r="V263" s="96">
        <v>0.91319444444444398</v>
      </c>
      <c r="W263" s="96">
        <f t="shared" si="9"/>
        <v>0.10069444444444754</v>
      </c>
      <c r="X263" s="39"/>
      <c r="Y263"/>
      <c r="AA263"/>
      <c r="AD263" s="15">
        <f t="shared" si="8"/>
        <v>0.80902777777777546</v>
      </c>
    </row>
    <row r="264" spans="21:30" hidden="1" x14ac:dyDescent="0.45">
      <c r="U264"/>
      <c r="V264" s="96">
        <v>0.91666666666666696</v>
      </c>
      <c r="W264" s="96">
        <f t="shared" si="9"/>
        <v>9.7222222222225319E-2</v>
      </c>
      <c r="X264" s="39"/>
      <c r="Y264"/>
      <c r="AA264"/>
      <c r="AD264" s="15">
        <f t="shared" si="8"/>
        <v>0.81249999999999767</v>
      </c>
    </row>
    <row r="265" spans="21:30" hidden="1" x14ac:dyDescent="0.45">
      <c r="U265"/>
      <c r="V265" s="96">
        <v>0.92013888888888895</v>
      </c>
      <c r="W265" s="96">
        <f t="shared" si="9"/>
        <v>9.3750000000003095E-2</v>
      </c>
      <c r="X265" s="39"/>
      <c r="Y265"/>
      <c r="AA265"/>
      <c r="AD265" s="15">
        <f t="shared" si="8"/>
        <v>0.81597222222221988</v>
      </c>
    </row>
    <row r="266" spans="21:30" hidden="1" x14ac:dyDescent="0.45">
      <c r="U266"/>
      <c r="V266" s="96">
        <v>0.92361111111111105</v>
      </c>
      <c r="W266" s="96">
        <f t="shared" si="9"/>
        <v>9.0277777777780871E-2</v>
      </c>
      <c r="X266" s="39"/>
      <c r="Y266"/>
      <c r="AA266"/>
      <c r="AD266" s="15">
        <f t="shared" si="8"/>
        <v>0.81944444444444209</v>
      </c>
    </row>
    <row r="267" spans="21:30" hidden="1" x14ac:dyDescent="0.45">
      <c r="U267"/>
      <c r="V267" s="96">
        <v>0.92708333333333304</v>
      </c>
      <c r="W267" s="96">
        <f t="shared" si="9"/>
        <v>8.6805555555558647E-2</v>
      </c>
      <c r="X267" s="39"/>
      <c r="Y267"/>
      <c r="AA267"/>
      <c r="AD267" s="15">
        <f t="shared" si="8"/>
        <v>0.8229166666666643</v>
      </c>
    </row>
    <row r="268" spans="21:30" hidden="1" x14ac:dyDescent="0.45">
      <c r="U268"/>
      <c r="V268" s="96">
        <v>0.93055555555555503</v>
      </c>
      <c r="W268" s="96">
        <f t="shared" si="9"/>
        <v>8.3333333333336423E-2</v>
      </c>
      <c r="X268" s="39"/>
      <c r="Y268"/>
      <c r="AA268"/>
      <c r="AD268" s="15">
        <f t="shared" si="8"/>
        <v>0.82638888888888651</v>
      </c>
    </row>
    <row r="269" spans="21:30" hidden="1" x14ac:dyDescent="0.45">
      <c r="U269"/>
      <c r="V269" s="96">
        <v>0.93402777777777801</v>
      </c>
      <c r="W269" s="96">
        <f t="shared" si="9"/>
        <v>7.98611111111142E-2</v>
      </c>
      <c r="X269" s="39"/>
      <c r="Y269"/>
      <c r="AA269"/>
      <c r="AD269" s="15">
        <f t="shared" si="8"/>
        <v>0.82986111111110872</v>
      </c>
    </row>
    <row r="270" spans="21:30" hidden="1" x14ac:dyDescent="0.45">
      <c r="U270"/>
      <c r="V270" s="96">
        <v>0.9375</v>
      </c>
      <c r="W270" s="96">
        <f t="shared" si="9"/>
        <v>7.6388888888891976E-2</v>
      </c>
      <c r="X270" s="39"/>
      <c r="Y270"/>
      <c r="AA270"/>
      <c r="AD270" s="15">
        <f t="shared" si="8"/>
        <v>0.83333333333333093</v>
      </c>
    </row>
    <row r="271" spans="21:30" hidden="1" x14ac:dyDescent="0.45">
      <c r="U271"/>
      <c r="V271" s="96">
        <v>0.94097222222222199</v>
      </c>
      <c r="W271" s="96">
        <f t="shared" si="9"/>
        <v>7.2916666666669752E-2</v>
      </c>
      <c r="X271" s="39"/>
      <c r="Y271"/>
      <c r="AA271"/>
      <c r="AD271" s="15">
        <f t="shared" si="8"/>
        <v>0.83680555555555314</v>
      </c>
    </row>
    <row r="272" spans="21:30" hidden="1" x14ac:dyDescent="0.45">
      <c r="U272"/>
      <c r="V272" s="96">
        <v>0.94444444444444398</v>
      </c>
      <c r="W272" s="96">
        <f t="shared" si="9"/>
        <v>6.9444444444447528E-2</v>
      </c>
      <c r="X272" s="39"/>
      <c r="Y272"/>
      <c r="AA272"/>
      <c r="AD272" s="15">
        <f t="shared" si="8"/>
        <v>0.84027777777777535</v>
      </c>
    </row>
    <row r="273" spans="21:30" hidden="1" x14ac:dyDescent="0.45">
      <c r="U273"/>
      <c r="V273" s="96">
        <v>0.94791666666666696</v>
      </c>
      <c r="W273" s="96">
        <f t="shared" si="9"/>
        <v>6.5972222222225305E-2</v>
      </c>
      <c r="X273" s="39"/>
      <c r="Y273"/>
      <c r="AA273"/>
      <c r="AD273" s="15">
        <f t="shared" si="8"/>
        <v>0.84374999999999756</v>
      </c>
    </row>
    <row r="274" spans="21:30" hidden="1" x14ac:dyDescent="0.45">
      <c r="U274"/>
      <c r="V274" s="96">
        <v>0.95138888888888895</v>
      </c>
      <c r="W274" s="96">
        <f t="shared" si="9"/>
        <v>6.2500000000003081E-2</v>
      </c>
      <c r="X274" s="39"/>
      <c r="Y274"/>
      <c r="AA274"/>
      <c r="AD274" s="15">
        <f t="shared" si="8"/>
        <v>0.84722222222221977</v>
      </c>
    </row>
    <row r="275" spans="21:30" hidden="1" x14ac:dyDescent="0.45">
      <c r="U275"/>
      <c r="V275" s="96">
        <v>0.95486111111111105</v>
      </c>
      <c r="W275" s="96">
        <f t="shared" si="9"/>
        <v>5.9027777777780857E-2</v>
      </c>
      <c r="X275" s="39"/>
      <c r="Y275"/>
      <c r="AA275"/>
      <c r="AD275" s="15">
        <f t="shared" si="8"/>
        <v>0.85069444444444198</v>
      </c>
    </row>
    <row r="276" spans="21:30" hidden="1" x14ac:dyDescent="0.45">
      <c r="U276"/>
      <c r="V276" s="96">
        <v>0.95833333333333304</v>
      </c>
      <c r="W276" s="96">
        <f>IF(W275&lt;TIME(0,5,0),1,W275-TIME(0,5,0))</f>
        <v>5.5555555555558633E-2</v>
      </c>
      <c r="X276" s="39"/>
      <c r="Y276"/>
      <c r="AA276"/>
      <c r="AD276" s="15">
        <f t="shared" si="8"/>
        <v>0.85416666666666419</v>
      </c>
    </row>
    <row r="277" spans="21:30" hidden="1" x14ac:dyDescent="0.45">
      <c r="U277"/>
      <c r="V277" s="96">
        <v>0.96180555555555503</v>
      </c>
      <c r="W277" s="96">
        <f t="shared" ref="W277:W287" si="10">IF(W276&lt;TIME(0,5,0),1,W276-TIME(0,5,0))</f>
        <v>5.208333333333641E-2</v>
      </c>
      <c r="X277" s="39"/>
      <c r="Y277"/>
      <c r="AA277"/>
      <c r="AD277" s="15">
        <f t="shared" si="8"/>
        <v>0.8576388888888864</v>
      </c>
    </row>
    <row r="278" spans="21:30" hidden="1" x14ac:dyDescent="0.45">
      <c r="U278"/>
      <c r="V278" s="96">
        <v>0.96527777777777801</v>
      </c>
      <c r="W278" s="96">
        <f t="shared" si="10"/>
        <v>4.8611111111114186E-2</v>
      </c>
      <c r="X278" s="39"/>
      <c r="Y278"/>
      <c r="AA278"/>
      <c r="AD278" s="15">
        <f t="shared" si="8"/>
        <v>0.86111111111110861</v>
      </c>
    </row>
    <row r="279" spans="21:30" hidden="1" x14ac:dyDescent="0.45">
      <c r="U279"/>
      <c r="V279" s="96">
        <v>0.96875</v>
      </c>
      <c r="W279" s="96">
        <f t="shared" si="10"/>
        <v>4.5138888888891962E-2</v>
      </c>
      <c r="X279" s="39"/>
      <c r="Y279"/>
      <c r="AA279"/>
      <c r="AD279" s="15">
        <f t="shared" si="8"/>
        <v>0.86458333333333082</v>
      </c>
    </row>
    <row r="280" spans="21:30" hidden="1" x14ac:dyDescent="0.45">
      <c r="U280"/>
      <c r="V280" s="96">
        <v>0.97222222222222199</v>
      </c>
      <c r="W280" s="96">
        <f t="shared" si="10"/>
        <v>4.1666666666669738E-2</v>
      </c>
      <c r="X280" s="39"/>
      <c r="Y280"/>
      <c r="AA280"/>
      <c r="AD280" s="15">
        <f t="shared" si="8"/>
        <v>0.86805555555555303</v>
      </c>
    </row>
    <row r="281" spans="21:30" hidden="1" x14ac:dyDescent="0.45">
      <c r="U281"/>
      <c r="V281" s="96">
        <v>0.97569444444444398</v>
      </c>
      <c r="W281" s="96">
        <f t="shared" si="10"/>
        <v>3.8194444444447515E-2</v>
      </c>
      <c r="X281" s="39"/>
      <c r="Y281"/>
      <c r="AA281"/>
      <c r="AD281" s="15">
        <f t="shared" si="8"/>
        <v>0.87152777777777524</v>
      </c>
    </row>
    <row r="282" spans="21:30" hidden="1" x14ac:dyDescent="0.45">
      <c r="U282"/>
      <c r="V282" s="96">
        <v>0.97916666666666696</v>
      </c>
      <c r="W282" s="96">
        <f t="shared" si="10"/>
        <v>3.4722222222225291E-2</v>
      </c>
      <c r="X282" s="39"/>
      <c r="Y282"/>
      <c r="AA282"/>
      <c r="AD282" s="15">
        <f t="shared" si="8"/>
        <v>0.87499999999999745</v>
      </c>
    </row>
    <row r="283" spans="21:30" hidden="1" x14ac:dyDescent="0.45">
      <c r="U283"/>
      <c r="V283" s="96">
        <v>0.98263888888888895</v>
      </c>
      <c r="W283" s="96">
        <f t="shared" si="10"/>
        <v>3.1250000000003067E-2</v>
      </c>
      <c r="X283" s="39"/>
      <c r="Y283"/>
      <c r="AA283"/>
      <c r="AD283" s="15">
        <f t="shared" si="8"/>
        <v>0.87847222222221966</v>
      </c>
    </row>
    <row r="284" spans="21:30" hidden="1" x14ac:dyDescent="0.45">
      <c r="U284"/>
      <c r="V284" s="96">
        <v>0.98611111111111105</v>
      </c>
      <c r="W284" s="96">
        <f t="shared" si="10"/>
        <v>2.7777777777780843E-2</v>
      </c>
      <c r="X284" s="39"/>
      <c r="Y284"/>
      <c r="AA284"/>
      <c r="AD284" s="15">
        <f t="shared" si="8"/>
        <v>0.88194444444444187</v>
      </c>
    </row>
    <row r="285" spans="21:30" hidden="1" x14ac:dyDescent="0.45">
      <c r="U285"/>
      <c r="V285" s="96">
        <v>0.98958333333333304</v>
      </c>
      <c r="W285" s="96">
        <f t="shared" si="10"/>
        <v>2.4305555555558619E-2</v>
      </c>
      <c r="X285" s="39"/>
      <c r="Y285"/>
      <c r="AA285"/>
      <c r="AD285" s="15">
        <f t="shared" si="8"/>
        <v>0.88541666666666408</v>
      </c>
    </row>
    <row r="286" spans="21:30" hidden="1" x14ac:dyDescent="0.45">
      <c r="U286"/>
      <c r="V286" s="96">
        <v>0.99305555555555503</v>
      </c>
      <c r="W286" s="96">
        <f t="shared" si="10"/>
        <v>2.0833333333336396E-2</v>
      </c>
      <c r="X286" s="39"/>
      <c r="Y286"/>
      <c r="AA286"/>
      <c r="AD286" s="15">
        <f t="shared" si="8"/>
        <v>0.88888888888888629</v>
      </c>
    </row>
    <row r="287" spans="21:30" hidden="1" x14ac:dyDescent="0.45">
      <c r="U287"/>
      <c r="V287" s="96">
        <v>0.99652777777777801</v>
      </c>
      <c r="W287" s="96">
        <f t="shared" si="10"/>
        <v>1.7361111111114172E-2</v>
      </c>
      <c r="X287" s="39"/>
      <c r="Y287"/>
      <c r="AA287"/>
      <c r="AD287" s="15">
        <f t="shared" si="8"/>
        <v>0.8923611111111085</v>
      </c>
    </row>
    <row r="288" spans="21:30" hidden="1" x14ac:dyDescent="0.45">
      <c r="U288"/>
      <c r="X288" s="39"/>
      <c r="Y288"/>
      <c r="AA288"/>
      <c r="AD288" s="15">
        <f t="shared" si="8"/>
        <v>0.89583333333333071</v>
      </c>
    </row>
    <row r="289" spans="21:30" hidden="1" x14ac:dyDescent="0.45">
      <c r="U289"/>
      <c r="X289" s="39"/>
      <c r="Y289"/>
      <c r="AA289"/>
      <c r="AD289" s="15">
        <f t="shared" si="8"/>
        <v>0.89930555555555292</v>
      </c>
    </row>
    <row r="290" spans="21:30" hidden="1" x14ac:dyDescent="0.45">
      <c r="U290"/>
      <c r="X290" s="39"/>
      <c r="Y290"/>
      <c r="AA290"/>
      <c r="AD290" s="15">
        <f t="shared" si="8"/>
        <v>0.90277777777777513</v>
      </c>
    </row>
    <row r="291" spans="21:30" hidden="1" x14ac:dyDescent="0.45">
      <c r="U291"/>
      <c r="X291" s="39"/>
      <c r="Y291"/>
      <c r="AA291"/>
      <c r="AD291" s="15">
        <f t="shared" si="8"/>
        <v>0.90624999999999734</v>
      </c>
    </row>
    <row r="292" spans="21:30" hidden="1" x14ac:dyDescent="0.45">
      <c r="U292"/>
      <c r="X292" s="39"/>
      <c r="Y292"/>
      <c r="AA292"/>
      <c r="AD292" s="15">
        <f t="shared" si="8"/>
        <v>0.90972222222221955</v>
      </c>
    </row>
    <row r="293" spans="21:30" hidden="1" x14ac:dyDescent="0.45">
      <c r="U293"/>
      <c r="X293" s="39"/>
      <c r="Y293"/>
      <c r="AA293"/>
      <c r="AD293"/>
    </row>
    <row r="294" spans="21:30" hidden="1" x14ac:dyDescent="0.45">
      <c r="U294"/>
      <c r="X294" s="39"/>
      <c r="Y294"/>
      <c r="AA294"/>
      <c r="AD294"/>
    </row>
    <row r="295" spans="21:30" hidden="1" x14ac:dyDescent="0.45">
      <c r="U295"/>
      <c r="X295" s="39"/>
      <c r="Y295"/>
      <c r="AA295"/>
      <c r="AD295"/>
    </row>
    <row r="296" spans="21:30" hidden="1" x14ac:dyDescent="0.45">
      <c r="U296"/>
      <c r="X296" s="39"/>
      <c r="Y296"/>
      <c r="AA296"/>
      <c r="AD296"/>
    </row>
    <row r="297" spans="21:30" hidden="1" x14ac:dyDescent="0.45">
      <c r="U297"/>
      <c r="X297" s="39"/>
      <c r="Y297"/>
      <c r="AA297"/>
      <c r="AD297"/>
    </row>
    <row r="298" spans="21:30" hidden="1" x14ac:dyDescent="0.45">
      <c r="X298" s="39"/>
      <c r="Y298"/>
      <c r="AA298"/>
      <c r="AD298"/>
    </row>
    <row r="299" spans="21:30" hidden="1" x14ac:dyDescent="0.45">
      <c r="X299" s="39"/>
      <c r="Y299"/>
      <c r="AA299"/>
      <c r="AD299"/>
    </row>
    <row r="300" spans="21:30" hidden="1" x14ac:dyDescent="0.45">
      <c r="X300"/>
      <c r="Y300"/>
      <c r="AA300"/>
      <c r="AD300"/>
    </row>
    <row r="301" spans="21:30" hidden="1" x14ac:dyDescent="0.45">
      <c r="AD301"/>
    </row>
    <row r="302" spans="21:30" hidden="1" x14ac:dyDescent="0.45">
      <c r="AD302"/>
    </row>
    <row r="303" spans="21:30" hidden="1" x14ac:dyDescent="0.45">
      <c r="AD303"/>
    </row>
    <row r="304" spans="21:30" hidden="1" x14ac:dyDescent="0.45">
      <c r="AD304"/>
    </row>
    <row r="305" spans="30:30" hidden="1" x14ac:dyDescent="0.45">
      <c r="AD305"/>
    </row>
    <row r="306" spans="30:30" hidden="1" x14ac:dyDescent="0.45">
      <c r="AD306"/>
    </row>
    <row r="307" spans="30:30" hidden="1" x14ac:dyDescent="0.45">
      <c r="AD307"/>
    </row>
    <row r="308" spans="30:30" hidden="1" x14ac:dyDescent="0.45">
      <c r="AD308"/>
    </row>
    <row r="309" spans="30:30" hidden="1" x14ac:dyDescent="0.45">
      <c r="AD309"/>
    </row>
    <row r="310" spans="30:30" hidden="1" x14ac:dyDescent="0.45">
      <c r="AD310"/>
    </row>
    <row r="311" spans="30:30" hidden="1" x14ac:dyDescent="0.45">
      <c r="AD311"/>
    </row>
    <row r="312" spans="30:30" hidden="1" x14ac:dyDescent="0.45">
      <c r="AD312"/>
    </row>
    <row r="313" spans="30:30" hidden="1" x14ac:dyDescent="0.45">
      <c r="AD313"/>
    </row>
    <row r="314" spans="30:30" hidden="1" x14ac:dyDescent="0.45">
      <c r="AD314"/>
    </row>
    <row r="315" spans="30:30" hidden="1" x14ac:dyDescent="0.45">
      <c r="AD315"/>
    </row>
    <row r="316" spans="30:30" hidden="1" x14ac:dyDescent="0.45">
      <c r="AD316"/>
    </row>
    <row r="317" spans="30:30" hidden="1" x14ac:dyDescent="0.45">
      <c r="AD317"/>
    </row>
    <row r="318" spans="30:30" hidden="1" x14ac:dyDescent="0.45">
      <c r="AD318"/>
    </row>
    <row r="319" spans="30:30" hidden="1" x14ac:dyDescent="0.45">
      <c r="AD319"/>
    </row>
    <row r="320" spans="30:30" hidden="1" x14ac:dyDescent="0.45">
      <c r="AD320"/>
    </row>
    <row r="321" spans="30:30" hidden="1" x14ac:dyDescent="0.45">
      <c r="AD321"/>
    </row>
    <row r="322" spans="30:30" hidden="1" x14ac:dyDescent="0.45">
      <c r="AD322"/>
    </row>
    <row r="323" spans="30:30" hidden="1" x14ac:dyDescent="0.45">
      <c r="AD323"/>
    </row>
    <row r="324" spans="30:30" hidden="1" x14ac:dyDescent="0.45">
      <c r="AD324"/>
    </row>
    <row r="325" spans="30:30" hidden="1" x14ac:dyDescent="0.45">
      <c r="AD325"/>
    </row>
    <row r="326" spans="30:30" hidden="1" x14ac:dyDescent="0.45">
      <c r="AD326"/>
    </row>
    <row r="327" spans="30:30" hidden="1" x14ac:dyDescent="0.45">
      <c r="AD327"/>
    </row>
    <row r="328" spans="30:30" hidden="1" x14ac:dyDescent="0.45">
      <c r="AD328"/>
    </row>
    <row r="329" spans="30:30" hidden="1" x14ac:dyDescent="0.45">
      <c r="AD329"/>
    </row>
    <row r="330" spans="30:30" hidden="1" x14ac:dyDescent="0.45">
      <c r="AD330"/>
    </row>
    <row r="331" spans="30:30" hidden="1" x14ac:dyDescent="0.45">
      <c r="AD331"/>
    </row>
    <row r="332" spans="30:30" hidden="1" x14ac:dyDescent="0.45">
      <c r="AD332"/>
    </row>
    <row r="333" spans="30:30" hidden="1" x14ac:dyDescent="0.45">
      <c r="AD333"/>
    </row>
    <row r="334" spans="30:30" hidden="1" x14ac:dyDescent="0.45">
      <c r="AD334"/>
    </row>
    <row r="335" spans="30:30" hidden="1" x14ac:dyDescent="0.45">
      <c r="AD335"/>
    </row>
    <row r="336" spans="30:30" hidden="1" x14ac:dyDescent="0.45">
      <c r="AD336"/>
    </row>
    <row r="337" spans="30:30" hidden="1" x14ac:dyDescent="0.45">
      <c r="AD337"/>
    </row>
    <row r="338" spans="30:30" hidden="1" x14ac:dyDescent="0.45">
      <c r="AD338"/>
    </row>
    <row r="339" spans="30:30" hidden="1" x14ac:dyDescent="0.45">
      <c r="AD339"/>
    </row>
    <row r="340" spans="30:30" hidden="1" x14ac:dyDescent="0.45">
      <c r="AD340"/>
    </row>
    <row r="341" spans="30:30" hidden="1" x14ac:dyDescent="0.45">
      <c r="AD341"/>
    </row>
    <row r="342" spans="30:30" hidden="1" x14ac:dyDescent="0.45">
      <c r="AD342"/>
    </row>
    <row r="343" spans="30:30" hidden="1" x14ac:dyDescent="0.45">
      <c r="AD343"/>
    </row>
    <row r="344" spans="30:30" hidden="1" x14ac:dyDescent="0.45">
      <c r="AD344"/>
    </row>
    <row r="345" spans="30:30" hidden="1" x14ac:dyDescent="0.45">
      <c r="AD345"/>
    </row>
    <row r="346" spans="30:30" hidden="1" x14ac:dyDescent="0.45">
      <c r="AD346"/>
    </row>
    <row r="347" spans="30:30" hidden="1" x14ac:dyDescent="0.45">
      <c r="AD347"/>
    </row>
    <row r="348" spans="30:30" hidden="1" x14ac:dyDescent="0.45">
      <c r="AD348"/>
    </row>
    <row r="349" spans="30:30" hidden="1" x14ac:dyDescent="0.45">
      <c r="AD349"/>
    </row>
    <row r="350" spans="30:30" hidden="1" x14ac:dyDescent="0.45">
      <c r="AD350"/>
    </row>
    <row r="351" spans="30:30" hidden="1" x14ac:dyDescent="0.45">
      <c r="AD351"/>
    </row>
    <row r="352" spans="30:30" hidden="1" x14ac:dyDescent="0.45">
      <c r="AD352"/>
    </row>
    <row r="353" spans="30:30" hidden="1" x14ac:dyDescent="0.45">
      <c r="AD353"/>
    </row>
    <row r="354" spans="30:30" hidden="1" x14ac:dyDescent="0.45">
      <c r="AD354"/>
    </row>
    <row r="355" spans="30:30" hidden="1" x14ac:dyDescent="0.45">
      <c r="AD355"/>
    </row>
    <row r="356" spans="30:30" hidden="1" x14ac:dyDescent="0.45">
      <c r="AD356"/>
    </row>
    <row r="357" spans="30:30" hidden="1" x14ac:dyDescent="0.45">
      <c r="AD357"/>
    </row>
    <row r="358" spans="30:30" hidden="1" x14ac:dyDescent="0.45">
      <c r="AD358"/>
    </row>
    <row r="359" spans="30:30" hidden="1" x14ac:dyDescent="0.45">
      <c r="AD359"/>
    </row>
    <row r="360" spans="30:30" hidden="1" x14ac:dyDescent="0.45">
      <c r="AD360"/>
    </row>
    <row r="361" spans="30:30" hidden="1" x14ac:dyDescent="0.45">
      <c r="AD361"/>
    </row>
    <row r="362" spans="30:30" hidden="1" x14ac:dyDescent="0.45">
      <c r="AD362"/>
    </row>
    <row r="363" spans="30:30" hidden="1" x14ac:dyDescent="0.45">
      <c r="AD363"/>
    </row>
    <row r="364" spans="30:30" hidden="1" x14ac:dyDescent="0.45">
      <c r="AD364"/>
    </row>
    <row r="365" spans="30:30" hidden="1" x14ac:dyDescent="0.45">
      <c r="AD365"/>
    </row>
    <row r="366" spans="30:30" hidden="1" x14ac:dyDescent="0.45">
      <c r="AD366"/>
    </row>
    <row r="367" spans="30:30" hidden="1" x14ac:dyDescent="0.45">
      <c r="AD367"/>
    </row>
    <row r="368" spans="30:30" hidden="1" x14ac:dyDescent="0.45">
      <c r="AD368"/>
    </row>
    <row r="369" spans="30:30" hidden="1" x14ac:dyDescent="0.45">
      <c r="AD369"/>
    </row>
    <row r="370" spans="30:30" hidden="1" x14ac:dyDescent="0.45">
      <c r="AD370"/>
    </row>
    <row r="371" spans="30:30" hidden="1" x14ac:dyDescent="0.45">
      <c r="AD371"/>
    </row>
    <row r="372" spans="30:30" hidden="1" x14ac:dyDescent="0.45">
      <c r="AD372"/>
    </row>
    <row r="373" spans="30:30" hidden="1" x14ac:dyDescent="0.45">
      <c r="AD373"/>
    </row>
    <row r="374" spans="30:30" hidden="1" x14ac:dyDescent="0.45">
      <c r="AD374"/>
    </row>
    <row r="375" spans="30:30" hidden="1" x14ac:dyDescent="0.45">
      <c r="AD375"/>
    </row>
    <row r="376" spans="30:30" hidden="1" x14ac:dyDescent="0.45">
      <c r="AD376"/>
    </row>
    <row r="377" spans="30:30" hidden="1" x14ac:dyDescent="0.45">
      <c r="AD377"/>
    </row>
    <row r="378" spans="30:30" hidden="1" x14ac:dyDescent="0.45">
      <c r="AD378"/>
    </row>
    <row r="379" spans="30:30" hidden="1" x14ac:dyDescent="0.45">
      <c r="AD379"/>
    </row>
    <row r="380" spans="30:30" hidden="1" x14ac:dyDescent="0.45">
      <c r="AD380"/>
    </row>
    <row r="381" spans="30:30" hidden="1" x14ac:dyDescent="0.45">
      <c r="AD381"/>
    </row>
    <row r="382" spans="30:30" hidden="1" x14ac:dyDescent="0.45">
      <c r="AD382"/>
    </row>
    <row r="383" spans="30:30" hidden="1" x14ac:dyDescent="0.45">
      <c r="AD383"/>
    </row>
    <row r="384" spans="30:30" hidden="1" x14ac:dyDescent="0.45">
      <c r="AD384"/>
    </row>
    <row r="385" spans="30:30" hidden="1" x14ac:dyDescent="0.45">
      <c r="AD385"/>
    </row>
    <row r="386" spans="30:30" hidden="1" x14ac:dyDescent="0.45">
      <c r="AD386"/>
    </row>
    <row r="387" spans="30:30" hidden="1" x14ac:dyDescent="0.45">
      <c r="AD387"/>
    </row>
    <row r="388" spans="30:30" hidden="1" x14ac:dyDescent="0.45">
      <c r="AD388"/>
    </row>
    <row r="389" spans="30:30" hidden="1" x14ac:dyDescent="0.45">
      <c r="AD389"/>
    </row>
    <row r="390" spans="30:30" hidden="1" x14ac:dyDescent="0.45">
      <c r="AD390"/>
    </row>
    <row r="391" spans="30:30" hidden="1" x14ac:dyDescent="0.45">
      <c r="AD391"/>
    </row>
    <row r="392" spans="30:30" hidden="1" x14ac:dyDescent="0.45">
      <c r="AD392"/>
    </row>
    <row r="393" spans="30:30" hidden="1" x14ac:dyDescent="0.45">
      <c r="AD393"/>
    </row>
    <row r="394" spans="30:30" hidden="1" x14ac:dyDescent="0.45">
      <c r="AD394"/>
    </row>
    <row r="395" spans="30:30" hidden="1" x14ac:dyDescent="0.45">
      <c r="AD395"/>
    </row>
    <row r="396" spans="30:30" hidden="1" x14ac:dyDescent="0.45">
      <c r="AD396"/>
    </row>
    <row r="397" spans="30:30" hidden="1" x14ac:dyDescent="0.45">
      <c r="AD397"/>
    </row>
    <row r="398" spans="30:30" hidden="1" x14ac:dyDescent="0.45">
      <c r="AD398"/>
    </row>
    <row r="399" spans="30:30" hidden="1" x14ac:dyDescent="0.45">
      <c r="AD399"/>
    </row>
    <row r="400" spans="30:30" hidden="1" x14ac:dyDescent="0.45">
      <c r="AD400"/>
    </row>
    <row r="401" spans="30:30" hidden="1" x14ac:dyDescent="0.45">
      <c r="AD401"/>
    </row>
    <row r="402" spans="30:30" hidden="1" x14ac:dyDescent="0.45">
      <c r="AD402"/>
    </row>
    <row r="403" spans="30:30" hidden="1" x14ac:dyDescent="0.45">
      <c r="AD403"/>
    </row>
    <row r="404" spans="30:30" hidden="1" x14ac:dyDescent="0.45">
      <c r="AD404"/>
    </row>
    <row r="405" spans="30:30" hidden="1" x14ac:dyDescent="0.45">
      <c r="AD405"/>
    </row>
    <row r="406" spans="30:30" hidden="1" x14ac:dyDescent="0.45">
      <c r="AD406"/>
    </row>
    <row r="407" spans="30:30" hidden="1" x14ac:dyDescent="0.45">
      <c r="AD407"/>
    </row>
    <row r="408" spans="30:30" hidden="1" x14ac:dyDescent="0.45">
      <c r="AD408"/>
    </row>
    <row r="409" spans="30:30" hidden="1" x14ac:dyDescent="0.45">
      <c r="AD409"/>
    </row>
    <row r="410" spans="30:30" hidden="1" x14ac:dyDescent="0.45">
      <c r="AD410"/>
    </row>
    <row r="411" spans="30:30" hidden="1" x14ac:dyDescent="0.45">
      <c r="AD411"/>
    </row>
    <row r="412" spans="30:30" hidden="1" x14ac:dyDescent="0.45">
      <c r="AD412"/>
    </row>
    <row r="413" spans="30:30" hidden="1" x14ac:dyDescent="0.45">
      <c r="AD413"/>
    </row>
    <row r="414" spans="30:30" hidden="1" x14ac:dyDescent="0.45">
      <c r="AD414"/>
    </row>
    <row r="415" spans="30:30" hidden="1" x14ac:dyDescent="0.45">
      <c r="AD415"/>
    </row>
    <row r="416" spans="30:30" hidden="1" x14ac:dyDescent="0.45">
      <c r="AD416"/>
    </row>
    <row r="417" spans="30:30" hidden="1" x14ac:dyDescent="0.45">
      <c r="AD417"/>
    </row>
    <row r="418" spans="30:30" hidden="1" x14ac:dyDescent="0.45">
      <c r="AD418"/>
    </row>
    <row r="419" spans="30:30" hidden="1" x14ac:dyDescent="0.45">
      <c r="AD419"/>
    </row>
    <row r="420" spans="30:30" hidden="1" x14ac:dyDescent="0.45">
      <c r="AD420"/>
    </row>
    <row r="421" spans="30:30" hidden="1" x14ac:dyDescent="0.45">
      <c r="AD421"/>
    </row>
    <row r="422" spans="30:30" hidden="1" x14ac:dyDescent="0.45">
      <c r="AD422"/>
    </row>
    <row r="423" spans="30:30" hidden="1" x14ac:dyDescent="0.45">
      <c r="AD423"/>
    </row>
    <row r="424" spans="30:30" hidden="1" x14ac:dyDescent="0.45">
      <c r="AD424"/>
    </row>
    <row r="425" spans="30:30" hidden="1" x14ac:dyDescent="0.45">
      <c r="AD425"/>
    </row>
    <row r="426" spans="30:30" hidden="1" x14ac:dyDescent="0.45">
      <c r="AD426"/>
    </row>
    <row r="427" spans="30:30" hidden="1" x14ac:dyDescent="0.45">
      <c r="AD427"/>
    </row>
    <row r="428" spans="30:30" hidden="1" x14ac:dyDescent="0.45">
      <c r="AD428"/>
    </row>
    <row r="429" spans="30:30" hidden="1" x14ac:dyDescent="0.45">
      <c r="AD429"/>
    </row>
    <row r="430" spans="30:30" hidden="1" x14ac:dyDescent="0.45">
      <c r="AD430"/>
    </row>
    <row r="431" spans="30:30" hidden="1" x14ac:dyDescent="0.45">
      <c r="AD431"/>
    </row>
    <row r="432" spans="30:30" hidden="1" x14ac:dyDescent="0.45">
      <c r="AD432"/>
    </row>
    <row r="433" spans="30:30" hidden="1" x14ac:dyDescent="0.45">
      <c r="AD433"/>
    </row>
    <row r="434" spans="30:30" hidden="1" x14ac:dyDescent="0.45">
      <c r="AD434"/>
    </row>
    <row r="435" spans="30:30" hidden="1" x14ac:dyDescent="0.45">
      <c r="AD435"/>
    </row>
    <row r="436" spans="30:30" hidden="1" x14ac:dyDescent="0.45">
      <c r="AD436"/>
    </row>
    <row r="437" spans="30:30" hidden="1" x14ac:dyDescent="0.45">
      <c r="AD437"/>
    </row>
    <row r="438" spans="30:30" hidden="1" x14ac:dyDescent="0.45">
      <c r="AD438"/>
    </row>
    <row r="439" spans="30:30" hidden="1" x14ac:dyDescent="0.45">
      <c r="AD439"/>
    </row>
    <row r="440" spans="30:30" hidden="1" x14ac:dyDescent="0.45">
      <c r="AD440"/>
    </row>
    <row r="441" spans="30:30" hidden="1" x14ac:dyDescent="0.45">
      <c r="AD441"/>
    </row>
    <row r="442" spans="30:30" hidden="1" x14ac:dyDescent="0.45">
      <c r="AD442"/>
    </row>
    <row r="443" spans="30:30" hidden="1" x14ac:dyDescent="0.45">
      <c r="AD443"/>
    </row>
    <row r="444" spans="30:30" hidden="1" x14ac:dyDescent="0.45">
      <c r="AD444"/>
    </row>
    <row r="445" spans="30:30" hidden="1" x14ac:dyDescent="0.45">
      <c r="AD445"/>
    </row>
    <row r="446" spans="30:30" hidden="1" x14ac:dyDescent="0.45">
      <c r="AD446"/>
    </row>
    <row r="447" spans="30:30" hidden="1" x14ac:dyDescent="0.45">
      <c r="AD447"/>
    </row>
    <row r="448" spans="30:30" hidden="1" x14ac:dyDescent="0.45">
      <c r="AD448"/>
    </row>
    <row r="449" spans="30:30" hidden="1" x14ac:dyDescent="0.45">
      <c r="AD449"/>
    </row>
    <row r="450" spans="30:30" hidden="1" x14ac:dyDescent="0.45">
      <c r="AD450"/>
    </row>
    <row r="451" spans="30:30" hidden="1" x14ac:dyDescent="0.45">
      <c r="AD451"/>
    </row>
    <row r="452" spans="30:30" hidden="1" x14ac:dyDescent="0.45">
      <c r="AD452"/>
    </row>
    <row r="453" spans="30:30" hidden="1" x14ac:dyDescent="0.45">
      <c r="AD453"/>
    </row>
    <row r="454" spans="30:30" hidden="1" x14ac:dyDescent="0.45">
      <c r="AD454"/>
    </row>
    <row r="455" spans="30:30" hidden="1" x14ac:dyDescent="0.45">
      <c r="AD455"/>
    </row>
    <row r="456" spans="30:30" hidden="1" x14ac:dyDescent="0.45">
      <c r="AD456"/>
    </row>
    <row r="457" spans="30:30" hidden="1" x14ac:dyDescent="0.45">
      <c r="AD457"/>
    </row>
    <row r="458" spans="30:30" hidden="1" x14ac:dyDescent="0.45">
      <c r="AD458"/>
    </row>
    <row r="459" spans="30:30" hidden="1" x14ac:dyDescent="0.45">
      <c r="AD459"/>
    </row>
    <row r="460" spans="30:30" hidden="1" x14ac:dyDescent="0.45">
      <c r="AD460"/>
    </row>
    <row r="461" spans="30:30" hidden="1" x14ac:dyDescent="0.45">
      <c r="AD461"/>
    </row>
    <row r="462" spans="30:30" hidden="1" x14ac:dyDescent="0.45">
      <c r="AD462"/>
    </row>
    <row r="463" spans="30:30" hidden="1" x14ac:dyDescent="0.45">
      <c r="AD463"/>
    </row>
    <row r="464" spans="30:30" hidden="1" x14ac:dyDescent="0.45">
      <c r="AD464"/>
    </row>
    <row r="465" spans="30:30" hidden="1" x14ac:dyDescent="0.45">
      <c r="AD465"/>
    </row>
    <row r="466" spans="30:30" hidden="1" x14ac:dyDescent="0.45">
      <c r="AD466"/>
    </row>
    <row r="467" spans="30:30" hidden="1" x14ac:dyDescent="0.45">
      <c r="AD467"/>
    </row>
    <row r="468" spans="30:30" hidden="1" x14ac:dyDescent="0.45">
      <c r="AD468"/>
    </row>
    <row r="469" spans="30:30" hidden="1" x14ac:dyDescent="0.45">
      <c r="AD469"/>
    </row>
    <row r="470" spans="30:30" hidden="1" x14ac:dyDescent="0.45">
      <c r="AD470"/>
    </row>
    <row r="471" spans="30:30" hidden="1" x14ac:dyDescent="0.45">
      <c r="AD471"/>
    </row>
    <row r="472" spans="30:30" hidden="1" x14ac:dyDescent="0.45">
      <c r="AD472"/>
    </row>
    <row r="473" spans="30:30" hidden="1" x14ac:dyDescent="0.45">
      <c r="AD473"/>
    </row>
    <row r="474" spans="30:30" hidden="1" x14ac:dyDescent="0.45">
      <c r="AD474"/>
    </row>
    <row r="475" spans="30:30" hidden="1" x14ac:dyDescent="0.45">
      <c r="AD475"/>
    </row>
    <row r="476" spans="30:30" hidden="1" x14ac:dyDescent="0.45">
      <c r="AD476"/>
    </row>
    <row r="477" spans="30:30" hidden="1" x14ac:dyDescent="0.45">
      <c r="AD477"/>
    </row>
    <row r="478" spans="30:30" hidden="1" x14ac:dyDescent="0.45">
      <c r="AD478"/>
    </row>
    <row r="479" spans="30:30" hidden="1" x14ac:dyDescent="0.45">
      <c r="AD479"/>
    </row>
    <row r="480" spans="30:30" hidden="1" x14ac:dyDescent="0.45">
      <c r="AD480"/>
    </row>
    <row r="481" spans="30:30" hidden="1" x14ac:dyDescent="0.45">
      <c r="AD481"/>
    </row>
    <row r="482" spans="30:30" hidden="1" x14ac:dyDescent="0.45">
      <c r="AD482"/>
    </row>
    <row r="483" spans="30:30" hidden="1" x14ac:dyDescent="0.45">
      <c r="AD483"/>
    </row>
    <row r="484" spans="30:30" hidden="1" x14ac:dyDescent="0.45">
      <c r="AD484"/>
    </row>
    <row r="485" spans="30:30" hidden="1" x14ac:dyDescent="0.45">
      <c r="AD485"/>
    </row>
    <row r="486" spans="30:30" hidden="1" x14ac:dyDescent="0.45">
      <c r="AD486"/>
    </row>
    <row r="487" spans="30:30" hidden="1" x14ac:dyDescent="0.45">
      <c r="AD487"/>
    </row>
    <row r="488" spans="30:30" hidden="1" x14ac:dyDescent="0.45">
      <c r="AD488"/>
    </row>
    <row r="489" spans="30:30" hidden="1" x14ac:dyDescent="0.45">
      <c r="AD489"/>
    </row>
    <row r="490" spans="30:30" hidden="1" x14ac:dyDescent="0.45">
      <c r="AD490"/>
    </row>
    <row r="491" spans="30:30" hidden="1" x14ac:dyDescent="0.45">
      <c r="AD491"/>
    </row>
    <row r="492" spans="30:30" hidden="1" x14ac:dyDescent="0.45">
      <c r="AD492"/>
    </row>
    <row r="493" spans="30:30" hidden="1" x14ac:dyDescent="0.45">
      <c r="AD493"/>
    </row>
    <row r="494" spans="30:30" hidden="1" x14ac:dyDescent="0.45">
      <c r="AD494"/>
    </row>
    <row r="495" spans="30:30" hidden="1" x14ac:dyDescent="0.45">
      <c r="AD495"/>
    </row>
    <row r="496" spans="30:30" hidden="1" x14ac:dyDescent="0.45">
      <c r="AD496"/>
    </row>
    <row r="497" spans="30:30" hidden="1" x14ac:dyDescent="0.45">
      <c r="AD497"/>
    </row>
    <row r="498" spans="30:30" hidden="1" x14ac:dyDescent="0.45">
      <c r="AD498"/>
    </row>
    <row r="499" spans="30:30" hidden="1" x14ac:dyDescent="0.45">
      <c r="AD499"/>
    </row>
    <row r="500" spans="30:30" hidden="1" x14ac:dyDescent="0.45">
      <c r="AD500"/>
    </row>
    <row r="501" spans="30:30" hidden="1" x14ac:dyDescent="0.45">
      <c r="AD501"/>
    </row>
    <row r="502" spans="30:30" hidden="1" x14ac:dyDescent="0.45">
      <c r="AD502"/>
    </row>
    <row r="503" spans="30:30" hidden="1" x14ac:dyDescent="0.45">
      <c r="AD503"/>
    </row>
    <row r="504" spans="30:30" hidden="1" x14ac:dyDescent="0.45">
      <c r="AD504"/>
    </row>
    <row r="505" spans="30:30" hidden="1" x14ac:dyDescent="0.45">
      <c r="AD505"/>
    </row>
    <row r="506" spans="30:30" hidden="1" x14ac:dyDescent="0.45">
      <c r="AD506"/>
    </row>
    <row r="507" spans="30:30" hidden="1" x14ac:dyDescent="0.45">
      <c r="AD507"/>
    </row>
    <row r="508" spans="30:30" hidden="1" x14ac:dyDescent="0.45">
      <c r="AD508"/>
    </row>
    <row r="509" spans="30:30" hidden="1" x14ac:dyDescent="0.45">
      <c r="AD509"/>
    </row>
    <row r="510" spans="30:30" hidden="1" x14ac:dyDescent="0.45">
      <c r="AD510"/>
    </row>
    <row r="511" spans="30:30" hidden="1" x14ac:dyDescent="0.45">
      <c r="AD511"/>
    </row>
    <row r="512" spans="30:30" hidden="1" x14ac:dyDescent="0.45">
      <c r="AD512"/>
    </row>
    <row r="513" spans="30:30" hidden="1" x14ac:dyDescent="0.45">
      <c r="AD513"/>
    </row>
    <row r="514" spans="30:30" hidden="1" x14ac:dyDescent="0.45">
      <c r="AD514"/>
    </row>
    <row r="515" spans="30:30" hidden="1" x14ac:dyDescent="0.45">
      <c r="AD515"/>
    </row>
    <row r="516" spans="30:30" hidden="1" x14ac:dyDescent="0.45">
      <c r="AD516"/>
    </row>
    <row r="517" spans="30:30" hidden="1" x14ac:dyDescent="0.45">
      <c r="AD517"/>
    </row>
    <row r="518" spans="30:30" hidden="1" x14ac:dyDescent="0.45">
      <c r="AD518"/>
    </row>
    <row r="519" spans="30:30" hidden="1" x14ac:dyDescent="0.45">
      <c r="AD519"/>
    </row>
    <row r="520" spans="30:30" hidden="1" x14ac:dyDescent="0.45">
      <c r="AD520"/>
    </row>
    <row r="521" spans="30:30" hidden="1" x14ac:dyDescent="0.45">
      <c r="AD521"/>
    </row>
    <row r="522" spans="30:30" hidden="1" x14ac:dyDescent="0.45">
      <c r="AD522"/>
    </row>
    <row r="523" spans="30:30" hidden="1" x14ac:dyDescent="0.45">
      <c r="AD523"/>
    </row>
    <row r="524" spans="30:30" hidden="1" x14ac:dyDescent="0.45">
      <c r="AD524"/>
    </row>
    <row r="525" spans="30:30" hidden="1" x14ac:dyDescent="0.45">
      <c r="AD525"/>
    </row>
    <row r="526" spans="30:30" hidden="1" x14ac:dyDescent="0.45">
      <c r="AD526"/>
    </row>
    <row r="527" spans="30:30" hidden="1" x14ac:dyDescent="0.45">
      <c r="AD527"/>
    </row>
    <row r="528" spans="30:30" hidden="1" x14ac:dyDescent="0.45">
      <c r="AD528"/>
    </row>
    <row r="529" spans="30:30" hidden="1" x14ac:dyDescent="0.45">
      <c r="AD529"/>
    </row>
    <row r="530" spans="30:30" hidden="1" x14ac:dyDescent="0.45">
      <c r="AD530"/>
    </row>
    <row r="531" spans="30:30" hidden="1" x14ac:dyDescent="0.45">
      <c r="AD531"/>
    </row>
    <row r="532" spans="30:30" hidden="1" x14ac:dyDescent="0.45">
      <c r="AD532"/>
    </row>
    <row r="533" spans="30:30" hidden="1" x14ac:dyDescent="0.45">
      <c r="AD533"/>
    </row>
    <row r="534" spans="30:30" hidden="1" x14ac:dyDescent="0.45">
      <c r="AD534"/>
    </row>
    <row r="535" spans="30:30" hidden="1" x14ac:dyDescent="0.45">
      <c r="AD535"/>
    </row>
    <row r="536" spans="30:30" hidden="1" x14ac:dyDescent="0.45">
      <c r="AD536"/>
    </row>
    <row r="537" spans="30:30" hidden="1" x14ac:dyDescent="0.45">
      <c r="AD537"/>
    </row>
    <row r="538" spans="30:30" hidden="1" x14ac:dyDescent="0.45">
      <c r="AD538"/>
    </row>
    <row r="539" spans="30:30" hidden="1" x14ac:dyDescent="0.45">
      <c r="AD539"/>
    </row>
    <row r="540" spans="30:30" hidden="1" x14ac:dyDescent="0.45">
      <c r="AD540"/>
    </row>
    <row r="541" spans="30:30" hidden="1" x14ac:dyDescent="0.45">
      <c r="AD541"/>
    </row>
    <row r="542" spans="30:30" hidden="1" x14ac:dyDescent="0.45">
      <c r="AD542"/>
    </row>
    <row r="543" spans="30:30" hidden="1" x14ac:dyDescent="0.45">
      <c r="AD543"/>
    </row>
    <row r="544" spans="30:30" hidden="1" x14ac:dyDescent="0.45">
      <c r="AD544"/>
    </row>
    <row r="545" spans="30:30" hidden="1" x14ac:dyDescent="0.45">
      <c r="AD545"/>
    </row>
    <row r="546" spans="30:30" hidden="1" x14ac:dyDescent="0.45">
      <c r="AD546"/>
    </row>
    <row r="547" spans="30:30" hidden="1" x14ac:dyDescent="0.45">
      <c r="AD547"/>
    </row>
    <row r="548" spans="30:30" hidden="1" x14ac:dyDescent="0.45">
      <c r="AD548"/>
    </row>
    <row r="549" spans="30:30" hidden="1" x14ac:dyDescent="0.45">
      <c r="AD549"/>
    </row>
    <row r="550" spans="30:30" hidden="1" x14ac:dyDescent="0.45">
      <c r="AD550"/>
    </row>
    <row r="551" spans="30:30" hidden="1" x14ac:dyDescent="0.45">
      <c r="AD551"/>
    </row>
    <row r="552" spans="30:30" hidden="1" x14ac:dyDescent="0.45">
      <c r="AD552"/>
    </row>
    <row r="553" spans="30:30" hidden="1" x14ac:dyDescent="0.45">
      <c r="AD553"/>
    </row>
    <row r="554" spans="30:30" hidden="1" x14ac:dyDescent="0.45">
      <c r="AD554"/>
    </row>
    <row r="555" spans="30:30" hidden="1" x14ac:dyDescent="0.45">
      <c r="AD555"/>
    </row>
    <row r="556" spans="30:30" hidden="1" x14ac:dyDescent="0.45">
      <c r="AD556"/>
    </row>
    <row r="557" spans="30:30" hidden="1" x14ac:dyDescent="0.45">
      <c r="AD557"/>
    </row>
    <row r="558" spans="30:30" hidden="1" x14ac:dyDescent="0.45">
      <c r="AD558"/>
    </row>
    <row r="559" spans="30:30" hidden="1" x14ac:dyDescent="0.45">
      <c r="AD559"/>
    </row>
    <row r="560" spans="30:30" hidden="1" x14ac:dyDescent="0.45">
      <c r="AD560"/>
    </row>
    <row r="561" spans="30:30" hidden="1" x14ac:dyDescent="0.45">
      <c r="AD561"/>
    </row>
    <row r="562" spans="30:30" hidden="1" x14ac:dyDescent="0.45">
      <c r="AD562"/>
    </row>
    <row r="563" spans="30:30" hidden="1" x14ac:dyDescent="0.45">
      <c r="AD563"/>
    </row>
    <row r="564" spans="30:30" hidden="1" x14ac:dyDescent="0.45">
      <c r="AD564"/>
    </row>
    <row r="565" spans="30:30" hidden="1" x14ac:dyDescent="0.45">
      <c r="AD565"/>
    </row>
    <row r="566" spans="30:30" hidden="1" x14ac:dyDescent="0.45">
      <c r="AD566"/>
    </row>
    <row r="567" spans="30:30" hidden="1" x14ac:dyDescent="0.45">
      <c r="AD567"/>
    </row>
    <row r="568" spans="30:30" hidden="1" x14ac:dyDescent="0.45">
      <c r="AD568"/>
    </row>
    <row r="569" spans="30:30" hidden="1" x14ac:dyDescent="0.45">
      <c r="AD569"/>
    </row>
    <row r="570" spans="30:30" hidden="1" x14ac:dyDescent="0.45">
      <c r="AD570"/>
    </row>
    <row r="571" spans="30:30" hidden="1" x14ac:dyDescent="0.45">
      <c r="AD571"/>
    </row>
    <row r="572" spans="30:30" hidden="1" x14ac:dyDescent="0.45">
      <c r="AD572"/>
    </row>
    <row r="573" spans="30:30" hidden="1" x14ac:dyDescent="0.45">
      <c r="AD573"/>
    </row>
    <row r="574" spans="30:30" hidden="1" x14ac:dyDescent="0.45">
      <c r="AD574"/>
    </row>
    <row r="575" spans="30:30" hidden="1" x14ac:dyDescent="0.45">
      <c r="AD575"/>
    </row>
    <row r="576" spans="30:30" hidden="1" x14ac:dyDescent="0.45">
      <c r="AD576"/>
    </row>
    <row r="577" spans="30:30" hidden="1" x14ac:dyDescent="0.45">
      <c r="AD577"/>
    </row>
    <row r="578" spans="30:30" hidden="1" x14ac:dyDescent="0.45">
      <c r="AD578"/>
    </row>
    <row r="579" spans="30:30" hidden="1" x14ac:dyDescent="0.45">
      <c r="AD579"/>
    </row>
    <row r="580" spans="30:30" hidden="1" x14ac:dyDescent="0.45">
      <c r="AD580"/>
    </row>
    <row r="581" spans="30:30" hidden="1" x14ac:dyDescent="0.45">
      <c r="AD581"/>
    </row>
    <row r="582" spans="30:30" hidden="1" x14ac:dyDescent="0.45">
      <c r="AD582"/>
    </row>
    <row r="583" spans="30:30" hidden="1" x14ac:dyDescent="0.45">
      <c r="AD583"/>
    </row>
    <row r="584" spans="30:30" hidden="1" x14ac:dyDescent="0.45">
      <c r="AD584"/>
    </row>
    <row r="585" spans="30:30" hidden="1" x14ac:dyDescent="0.45">
      <c r="AD585"/>
    </row>
    <row r="586" spans="30:30" hidden="1" x14ac:dyDescent="0.45">
      <c r="AD586"/>
    </row>
    <row r="587" spans="30:30" hidden="1" x14ac:dyDescent="0.45">
      <c r="AD587"/>
    </row>
    <row r="588" spans="30:30" hidden="1" x14ac:dyDescent="0.45">
      <c r="AD588"/>
    </row>
    <row r="589" spans="30:30" hidden="1" x14ac:dyDescent="0.45">
      <c r="AD589"/>
    </row>
    <row r="590" spans="30:30" hidden="1" x14ac:dyDescent="0.45">
      <c r="AD590"/>
    </row>
    <row r="591" spans="30:30" hidden="1" x14ac:dyDescent="0.45">
      <c r="AD591"/>
    </row>
    <row r="592" spans="30:30" hidden="1" x14ac:dyDescent="0.45">
      <c r="AD592"/>
    </row>
    <row r="593" spans="30:30" hidden="1" x14ac:dyDescent="0.45">
      <c r="AD593"/>
    </row>
    <row r="594" spans="30:30" hidden="1" x14ac:dyDescent="0.45">
      <c r="AD594"/>
    </row>
    <row r="595" spans="30:30" hidden="1" x14ac:dyDescent="0.45">
      <c r="AD595"/>
    </row>
    <row r="596" spans="30:30" hidden="1" x14ac:dyDescent="0.45">
      <c r="AD596"/>
    </row>
    <row r="597" spans="30:30" hidden="1" x14ac:dyDescent="0.45">
      <c r="AD597"/>
    </row>
    <row r="598" spans="30:30" hidden="1" x14ac:dyDescent="0.45">
      <c r="AD598"/>
    </row>
    <row r="599" spans="30:30" hidden="1" x14ac:dyDescent="0.45">
      <c r="AD599"/>
    </row>
    <row r="600" spans="30:30" hidden="1" x14ac:dyDescent="0.45">
      <c r="AD600"/>
    </row>
    <row r="601" spans="30:30" hidden="1" x14ac:dyDescent="0.45">
      <c r="AD601"/>
    </row>
    <row r="602" spans="30:30" hidden="1" x14ac:dyDescent="0.45">
      <c r="AD602"/>
    </row>
    <row r="603" spans="30:30" hidden="1" x14ac:dyDescent="0.45">
      <c r="AD603"/>
    </row>
    <row r="604" spans="30:30" hidden="1" x14ac:dyDescent="0.45">
      <c r="AD604"/>
    </row>
    <row r="605" spans="30:30" hidden="1" x14ac:dyDescent="0.45">
      <c r="AD605"/>
    </row>
    <row r="606" spans="30:30" hidden="1" x14ac:dyDescent="0.45">
      <c r="AD606"/>
    </row>
    <row r="607" spans="30:30" hidden="1" x14ac:dyDescent="0.45">
      <c r="AD607"/>
    </row>
    <row r="608" spans="30:30" hidden="1" x14ac:dyDescent="0.45">
      <c r="AD608"/>
    </row>
    <row r="609" spans="30:30" hidden="1" x14ac:dyDescent="0.45">
      <c r="AD609"/>
    </row>
    <row r="610" spans="30:30" hidden="1" x14ac:dyDescent="0.45">
      <c r="AD610"/>
    </row>
    <row r="611" spans="30:30" hidden="1" x14ac:dyDescent="0.45">
      <c r="AD611"/>
    </row>
    <row r="612" spans="30:30" hidden="1" x14ac:dyDescent="0.45">
      <c r="AD612"/>
    </row>
    <row r="613" spans="30:30" hidden="1" x14ac:dyDescent="0.45">
      <c r="AD613"/>
    </row>
    <row r="614" spans="30:30" hidden="1" x14ac:dyDescent="0.45">
      <c r="AD614"/>
    </row>
    <row r="615" spans="30:30" hidden="1" x14ac:dyDescent="0.45">
      <c r="AD615"/>
    </row>
    <row r="616" spans="30:30" hidden="1" x14ac:dyDescent="0.45">
      <c r="AD616"/>
    </row>
    <row r="617" spans="30:30" hidden="1" x14ac:dyDescent="0.45">
      <c r="AD617"/>
    </row>
    <row r="618" spans="30:30" hidden="1" x14ac:dyDescent="0.45">
      <c r="AD618"/>
    </row>
    <row r="619" spans="30:30" hidden="1" x14ac:dyDescent="0.45">
      <c r="AD619"/>
    </row>
    <row r="620" spans="30:30" hidden="1" x14ac:dyDescent="0.45">
      <c r="AD620"/>
    </row>
    <row r="621" spans="30:30" hidden="1" x14ac:dyDescent="0.45">
      <c r="AD621"/>
    </row>
    <row r="622" spans="30:30" hidden="1" x14ac:dyDescent="0.45">
      <c r="AD622"/>
    </row>
    <row r="623" spans="30:30" hidden="1" x14ac:dyDescent="0.45">
      <c r="AD623"/>
    </row>
    <row r="624" spans="30:30" hidden="1" x14ac:dyDescent="0.45">
      <c r="AD624"/>
    </row>
    <row r="625" spans="30:30" hidden="1" x14ac:dyDescent="0.45">
      <c r="AD625"/>
    </row>
    <row r="626" spans="30:30" hidden="1" x14ac:dyDescent="0.45">
      <c r="AD626"/>
    </row>
    <row r="627" spans="30:30" hidden="1" x14ac:dyDescent="0.45">
      <c r="AD627"/>
    </row>
    <row r="628" spans="30:30" hidden="1" x14ac:dyDescent="0.45">
      <c r="AD628"/>
    </row>
    <row r="629" spans="30:30" hidden="1" x14ac:dyDescent="0.45">
      <c r="AD629"/>
    </row>
    <row r="630" spans="30:30" hidden="1" x14ac:dyDescent="0.45">
      <c r="AD630"/>
    </row>
    <row r="631" spans="30:30" hidden="1" x14ac:dyDescent="0.45">
      <c r="AD631"/>
    </row>
    <row r="632" spans="30:30" hidden="1" x14ac:dyDescent="0.45">
      <c r="AD632"/>
    </row>
    <row r="633" spans="30:30" hidden="1" x14ac:dyDescent="0.45">
      <c r="AD633"/>
    </row>
    <row r="634" spans="30:30" hidden="1" x14ac:dyDescent="0.45">
      <c r="AD634"/>
    </row>
    <row r="635" spans="30:30" hidden="1" x14ac:dyDescent="0.45">
      <c r="AD635"/>
    </row>
    <row r="636" spans="30:30" hidden="1" x14ac:dyDescent="0.45">
      <c r="AD636"/>
    </row>
    <row r="637" spans="30:30" hidden="1" x14ac:dyDescent="0.45">
      <c r="AD637"/>
    </row>
    <row r="638" spans="30:30" hidden="1" x14ac:dyDescent="0.45">
      <c r="AD638"/>
    </row>
    <row r="639" spans="30:30" hidden="1" x14ac:dyDescent="0.45">
      <c r="AD639"/>
    </row>
    <row r="640" spans="30:30" hidden="1" x14ac:dyDescent="0.45">
      <c r="AD640"/>
    </row>
    <row r="641" spans="30:30" hidden="1" x14ac:dyDescent="0.45">
      <c r="AD641"/>
    </row>
    <row r="642" spans="30:30" hidden="1" x14ac:dyDescent="0.45">
      <c r="AD642"/>
    </row>
    <row r="643" spans="30:30" hidden="1" x14ac:dyDescent="0.45">
      <c r="AD643"/>
    </row>
    <row r="644" spans="30:30" hidden="1" x14ac:dyDescent="0.45">
      <c r="AD644"/>
    </row>
    <row r="645" spans="30:30" hidden="1" x14ac:dyDescent="0.45">
      <c r="AD645"/>
    </row>
    <row r="646" spans="30:30" hidden="1" x14ac:dyDescent="0.45">
      <c r="AD646"/>
    </row>
    <row r="647" spans="30:30" hidden="1" x14ac:dyDescent="0.45">
      <c r="AD647"/>
    </row>
    <row r="648" spans="30:30" hidden="1" x14ac:dyDescent="0.45">
      <c r="AD648"/>
    </row>
    <row r="649" spans="30:30" hidden="1" x14ac:dyDescent="0.45">
      <c r="AD649"/>
    </row>
    <row r="650" spans="30:30" hidden="1" x14ac:dyDescent="0.45">
      <c r="AD650"/>
    </row>
    <row r="651" spans="30:30" hidden="1" x14ac:dyDescent="0.45">
      <c r="AD651"/>
    </row>
    <row r="652" spans="30:30" hidden="1" x14ac:dyDescent="0.45">
      <c r="AD652"/>
    </row>
    <row r="653" spans="30:30" hidden="1" x14ac:dyDescent="0.45">
      <c r="AD653"/>
    </row>
    <row r="654" spans="30:30" hidden="1" x14ac:dyDescent="0.45">
      <c r="AD654"/>
    </row>
    <row r="655" spans="30:30" hidden="1" x14ac:dyDescent="0.45">
      <c r="AD655"/>
    </row>
    <row r="656" spans="30:30" hidden="1" x14ac:dyDescent="0.45">
      <c r="AD656"/>
    </row>
    <row r="657" spans="30:30" hidden="1" x14ac:dyDescent="0.45">
      <c r="AD657"/>
    </row>
    <row r="658" spans="30:30" hidden="1" x14ac:dyDescent="0.45">
      <c r="AD658"/>
    </row>
    <row r="659" spans="30:30" hidden="1" x14ac:dyDescent="0.45">
      <c r="AD659"/>
    </row>
    <row r="660" spans="30:30" hidden="1" x14ac:dyDescent="0.45">
      <c r="AD660"/>
    </row>
    <row r="661" spans="30:30" hidden="1" x14ac:dyDescent="0.45">
      <c r="AD661"/>
    </row>
    <row r="662" spans="30:30" hidden="1" x14ac:dyDescent="0.45">
      <c r="AD662"/>
    </row>
    <row r="663" spans="30:30" hidden="1" x14ac:dyDescent="0.45">
      <c r="AD663"/>
    </row>
    <row r="664" spans="30:30" hidden="1" x14ac:dyDescent="0.45">
      <c r="AD664"/>
    </row>
    <row r="665" spans="30:30" hidden="1" x14ac:dyDescent="0.45">
      <c r="AD665"/>
    </row>
    <row r="666" spans="30:30" hidden="1" x14ac:dyDescent="0.45">
      <c r="AD666"/>
    </row>
    <row r="667" spans="30:30" hidden="1" x14ac:dyDescent="0.45">
      <c r="AD667"/>
    </row>
    <row r="668" spans="30:30" hidden="1" x14ac:dyDescent="0.45">
      <c r="AD668"/>
    </row>
    <row r="669" spans="30:30" hidden="1" x14ac:dyDescent="0.45">
      <c r="AD669"/>
    </row>
    <row r="670" spans="30:30" hidden="1" x14ac:dyDescent="0.45">
      <c r="AD670"/>
    </row>
    <row r="671" spans="30:30" hidden="1" x14ac:dyDescent="0.45">
      <c r="AD671"/>
    </row>
    <row r="672" spans="30:30" hidden="1" x14ac:dyDescent="0.45">
      <c r="AD672"/>
    </row>
    <row r="673" spans="30:30" hidden="1" x14ac:dyDescent="0.45">
      <c r="AD673"/>
    </row>
    <row r="674" spans="30:30" hidden="1" x14ac:dyDescent="0.45">
      <c r="AD674"/>
    </row>
    <row r="675" spans="30:30" hidden="1" x14ac:dyDescent="0.45">
      <c r="AD675"/>
    </row>
    <row r="676" spans="30:30" hidden="1" x14ac:dyDescent="0.45">
      <c r="AD676"/>
    </row>
    <row r="677" spans="30:30" hidden="1" x14ac:dyDescent="0.45">
      <c r="AD677"/>
    </row>
    <row r="678" spans="30:30" hidden="1" x14ac:dyDescent="0.45">
      <c r="AD678"/>
    </row>
    <row r="679" spans="30:30" hidden="1" x14ac:dyDescent="0.45">
      <c r="AD679"/>
    </row>
    <row r="680" spans="30:30" hidden="1" x14ac:dyDescent="0.45">
      <c r="AD680"/>
    </row>
    <row r="681" spans="30:30" hidden="1" x14ac:dyDescent="0.45">
      <c r="AD681"/>
    </row>
    <row r="682" spans="30:30" hidden="1" x14ac:dyDescent="0.45">
      <c r="AD682"/>
    </row>
    <row r="683" spans="30:30" hidden="1" x14ac:dyDescent="0.45">
      <c r="AD683"/>
    </row>
    <row r="684" spans="30:30" hidden="1" x14ac:dyDescent="0.45">
      <c r="AD684"/>
    </row>
    <row r="685" spans="30:30" hidden="1" x14ac:dyDescent="0.45">
      <c r="AD685"/>
    </row>
    <row r="686" spans="30:30" hidden="1" x14ac:dyDescent="0.45">
      <c r="AD686"/>
    </row>
    <row r="687" spans="30:30" hidden="1" x14ac:dyDescent="0.45">
      <c r="AD687"/>
    </row>
    <row r="688" spans="30:30" hidden="1" x14ac:dyDescent="0.45">
      <c r="AD688"/>
    </row>
    <row r="689" spans="30:30" hidden="1" x14ac:dyDescent="0.45">
      <c r="AD689"/>
    </row>
    <row r="690" spans="30:30" hidden="1" x14ac:dyDescent="0.45">
      <c r="AD690"/>
    </row>
    <row r="691" spans="30:30" hidden="1" x14ac:dyDescent="0.45">
      <c r="AD691"/>
    </row>
    <row r="692" spans="30:30" hidden="1" x14ac:dyDescent="0.45">
      <c r="AD692"/>
    </row>
    <row r="693" spans="30:30" hidden="1" x14ac:dyDescent="0.45">
      <c r="AD693"/>
    </row>
    <row r="694" spans="30:30" hidden="1" x14ac:dyDescent="0.45">
      <c r="AD694"/>
    </row>
    <row r="695" spans="30:30" hidden="1" x14ac:dyDescent="0.45">
      <c r="AD695"/>
    </row>
    <row r="696" spans="30:30" hidden="1" x14ac:dyDescent="0.45">
      <c r="AD696"/>
    </row>
    <row r="697" spans="30:30" hidden="1" x14ac:dyDescent="0.45">
      <c r="AD697"/>
    </row>
    <row r="698" spans="30:30" hidden="1" x14ac:dyDescent="0.45">
      <c r="AD698"/>
    </row>
    <row r="699" spans="30:30" hidden="1" x14ac:dyDescent="0.45">
      <c r="AD699"/>
    </row>
    <row r="700" spans="30:30" hidden="1" x14ac:dyDescent="0.45">
      <c r="AD700"/>
    </row>
    <row r="701" spans="30:30" hidden="1" x14ac:dyDescent="0.45">
      <c r="AD701"/>
    </row>
    <row r="702" spans="30:30" hidden="1" x14ac:dyDescent="0.45">
      <c r="AD702"/>
    </row>
    <row r="703" spans="30:30" hidden="1" x14ac:dyDescent="0.45">
      <c r="AD703"/>
    </row>
    <row r="704" spans="30:30" hidden="1" x14ac:dyDescent="0.45">
      <c r="AD704"/>
    </row>
    <row r="705" spans="30:30" hidden="1" x14ac:dyDescent="0.45">
      <c r="AD705"/>
    </row>
    <row r="706" spans="30:30" hidden="1" x14ac:dyDescent="0.45">
      <c r="AD706"/>
    </row>
    <row r="707" spans="30:30" hidden="1" x14ac:dyDescent="0.45">
      <c r="AD707"/>
    </row>
    <row r="708" spans="30:30" hidden="1" x14ac:dyDescent="0.45">
      <c r="AD708"/>
    </row>
    <row r="709" spans="30:30" hidden="1" x14ac:dyDescent="0.45">
      <c r="AD709"/>
    </row>
    <row r="710" spans="30:30" hidden="1" x14ac:dyDescent="0.45">
      <c r="AD710"/>
    </row>
    <row r="711" spans="30:30" hidden="1" x14ac:dyDescent="0.45">
      <c r="AD711"/>
    </row>
    <row r="712" spans="30:30" hidden="1" x14ac:dyDescent="0.45">
      <c r="AD712"/>
    </row>
    <row r="713" spans="30:30" hidden="1" x14ac:dyDescent="0.45">
      <c r="AD713"/>
    </row>
    <row r="714" spans="30:30" hidden="1" x14ac:dyDescent="0.45">
      <c r="AD714"/>
    </row>
    <row r="715" spans="30:30" hidden="1" x14ac:dyDescent="0.45">
      <c r="AD715"/>
    </row>
    <row r="716" spans="30:30" hidden="1" x14ac:dyDescent="0.45">
      <c r="AD716"/>
    </row>
    <row r="717" spans="30:30" hidden="1" x14ac:dyDescent="0.45">
      <c r="AD717"/>
    </row>
    <row r="718" spans="30:30" hidden="1" x14ac:dyDescent="0.45">
      <c r="AD718"/>
    </row>
    <row r="719" spans="30:30" hidden="1" x14ac:dyDescent="0.45">
      <c r="AD719"/>
    </row>
    <row r="720" spans="30:30" hidden="1" x14ac:dyDescent="0.45">
      <c r="AD720"/>
    </row>
    <row r="721" spans="30:30" hidden="1" x14ac:dyDescent="0.45">
      <c r="AD721"/>
    </row>
    <row r="722" spans="30:30" hidden="1" x14ac:dyDescent="0.45">
      <c r="AD722"/>
    </row>
    <row r="723" spans="30:30" hidden="1" x14ac:dyDescent="0.45">
      <c r="AD723"/>
    </row>
    <row r="724" spans="30:30" hidden="1" x14ac:dyDescent="0.45">
      <c r="AD724"/>
    </row>
    <row r="725" spans="30:30" hidden="1" x14ac:dyDescent="0.45"/>
    <row r="726" spans="30:30" hidden="1" x14ac:dyDescent="0.45"/>
    <row r="727" spans="30:30" hidden="1" x14ac:dyDescent="0.45"/>
    <row r="728" spans="30:30" hidden="1" x14ac:dyDescent="0.45"/>
    <row r="729" spans="30:30" hidden="1" x14ac:dyDescent="0.45"/>
    <row r="730" spans="30:30" hidden="1" x14ac:dyDescent="0.45"/>
    <row r="731" spans="30:30" hidden="1" x14ac:dyDescent="0.45"/>
    <row r="732" spans="30:30" hidden="1" x14ac:dyDescent="0.45"/>
    <row r="733" spans="30:30" hidden="1" x14ac:dyDescent="0.45"/>
    <row r="734" spans="30:30" hidden="1" x14ac:dyDescent="0.45"/>
    <row r="735" spans="30:30" hidden="1" x14ac:dyDescent="0.45"/>
    <row r="736" spans="30:30"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spans="31:31" hidden="1" x14ac:dyDescent="0.45"/>
    <row r="1202" spans="31:31" hidden="1" x14ac:dyDescent="0.45"/>
    <row r="1203" spans="31:31" hidden="1" x14ac:dyDescent="0.45"/>
    <row r="1204" spans="31:31" hidden="1" x14ac:dyDescent="0.45"/>
    <row r="1205" spans="31:31" hidden="1" x14ac:dyDescent="0.45"/>
    <row r="1206" spans="31:31" hidden="1" x14ac:dyDescent="0.45"/>
    <row r="1207" spans="31:31" hidden="1" x14ac:dyDescent="0.45"/>
    <row r="1208" spans="31:31" hidden="1" x14ac:dyDescent="0.45"/>
    <row r="1209" spans="31:31" hidden="1" x14ac:dyDescent="0.45"/>
    <row r="1210" spans="31:31" hidden="1" x14ac:dyDescent="0.45"/>
    <row r="1211" spans="31:31" hidden="1" x14ac:dyDescent="0.45"/>
    <row r="1212" spans="31:31" hidden="1" x14ac:dyDescent="0.45">
      <c r="AE1212" s="61"/>
    </row>
  </sheetData>
  <sheetProtection sheet="1" formatColumns="0" formatRows="0" selectLockedCells="1"/>
  <mergeCells count="39">
    <mergeCell ref="C27:F27"/>
    <mergeCell ref="I27:P32"/>
    <mergeCell ref="C29:F29"/>
    <mergeCell ref="B32:F32"/>
    <mergeCell ref="B33:D33"/>
    <mergeCell ref="I33:P36"/>
    <mergeCell ref="B34:D34"/>
    <mergeCell ref="B35:D35"/>
    <mergeCell ref="B18:C18"/>
    <mergeCell ref="E18:F18"/>
    <mergeCell ref="I18:P23"/>
    <mergeCell ref="D19:F19"/>
    <mergeCell ref="C22:F22"/>
    <mergeCell ref="C24:F24"/>
    <mergeCell ref="I24:P26"/>
    <mergeCell ref="C25:C26"/>
    <mergeCell ref="E25:E26"/>
    <mergeCell ref="B13:C13"/>
    <mergeCell ref="I13:J13"/>
    <mergeCell ref="B14:C14"/>
    <mergeCell ref="I14:J14"/>
    <mergeCell ref="I15:J15"/>
    <mergeCell ref="B16:C16"/>
    <mergeCell ref="E16:F16"/>
    <mergeCell ref="I16:P17"/>
    <mergeCell ref="B17:C17"/>
    <mergeCell ref="D5:F5"/>
    <mergeCell ref="C7:F7"/>
    <mergeCell ref="B8:G9"/>
    <mergeCell ref="I10:J10"/>
    <mergeCell ref="I11:Q11"/>
    <mergeCell ref="B12:C12"/>
    <mergeCell ref="I12:J12"/>
    <mergeCell ref="B1:M1"/>
    <mergeCell ref="Y1:Z1"/>
    <mergeCell ref="E2:E3"/>
    <mergeCell ref="F2:F3"/>
    <mergeCell ref="K2:Q2"/>
    <mergeCell ref="D4:E4"/>
  </mergeCells>
  <conditionalFormatting sqref="B4:D4">
    <cfRule type="expression" dxfId="367" priority="37">
      <formula>MaxFDP_AcclimatisedYN&lt;&gt;"No"</formula>
    </cfRule>
  </conditionalFormatting>
  <conditionalFormatting sqref="C2">
    <cfRule type="expression" dxfId="366" priority="39">
      <formula>ISBLANK($C$2)</formula>
    </cfRule>
  </conditionalFormatting>
  <conditionalFormatting sqref="C3">
    <cfRule type="expression" dxfId="365" priority="19">
      <formula>AND(ISNUMBER(MaxFDP_NumSectors),MaxFDP_NumSectors&gt;2,MaxFDP_SignOn_L_TimeOnly&gt;TIME(2,0,0),MaxFDP_SignOn_L_TimeOnly&lt;TIME(6,0,0))</formula>
    </cfRule>
    <cfRule type="expression" dxfId="364" priority="38">
      <formula>NOT(ISNUMBER($C$3))</formula>
    </cfRule>
  </conditionalFormatting>
  <conditionalFormatting sqref="C4">
    <cfRule type="expression" dxfId="363" priority="36">
      <formula>MaxFDP_AcclimatisedYN&lt;&gt;"No"</formula>
    </cfRule>
    <cfRule type="expression" dxfId="362" priority="41">
      <formula>AND($C$2="No",ISBLANK($C$4))</formula>
    </cfRule>
  </conditionalFormatting>
  <conditionalFormatting sqref="C5 F2 C22">
    <cfRule type="expression" dxfId="361" priority="26">
      <formula>MaxFDP_WOCL_ES_Nights="5th"</formula>
    </cfRule>
  </conditionalFormatting>
  <conditionalFormatting sqref="C5">
    <cfRule type="expression" dxfId="360" priority="25">
      <formula>ISBLANK($C$5)</formula>
    </cfRule>
  </conditionalFormatting>
  <conditionalFormatting sqref="C6 F6">
    <cfRule type="expression" dxfId="359" priority="14">
      <formula>AND(ISNUMBER($C$6),NOT(ISBLANK($F$6)))</formula>
    </cfRule>
  </conditionalFormatting>
  <conditionalFormatting sqref="D2">
    <cfRule type="expression" dxfId="358" priority="6">
      <formula>MaxFDP_AcclimatisedYN&lt;&gt;"Yes"</formula>
    </cfRule>
    <cfRule type="expression" dxfId="357" priority="7">
      <formula>AND($C$2="Yes",NOT(ISNUMBER($D$2)))</formula>
    </cfRule>
  </conditionalFormatting>
  <conditionalFormatting sqref="D3">
    <cfRule type="expression" dxfId="356" priority="20">
      <formula>AND(MaxFDP_SignOn_L_TimeOnly&gt;TIME(2,0,0),MaxFDP_SignOn_L_TimeOnly&lt;TIME(6,0,0))</formula>
    </cfRule>
  </conditionalFormatting>
  <conditionalFormatting sqref="D5">
    <cfRule type="expression" dxfId="355" priority="28">
      <formula>MaxFDP_AcclimatisedYN&lt;&gt;"No"</formula>
    </cfRule>
  </conditionalFormatting>
  <conditionalFormatting sqref="D12">
    <cfRule type="expression" dxfId="354" priority="43">
      <formula>ISBLANK($D$12)</formula>
    </cfRule>
  </conditionalFormatting>
  <conditionalFormatting sqref="D13">
    <cfRule type="expression" dxfId="353" priority="22">
      <formula>ISBLANK($D$13)</formula>
    </cfRule>
  </conditionalFormatting>
  <conditionalFormatting sqref="D14">
    <cfRule type="expression" dxfId="352" priority="21">
      <formula>ISBLANK($D$14)</formula>
    </cfRule>
  </conditionalFormatting>
  <conditionalFormatting sqref="D16 D18">
    <cfRule type="expression" dxfId="351" priority="40">
      <formula>NOT(ISNUMBER($D$18))</formula>
    </cfRule>
  </conditionalFormatting>
  <conditionalFormatting sqref="D17">
    <cfRule type="expression" dxfId="350" priority="11">
      <formula>NOT(ISNUMBER($D$17))</formula>
    </cfRule>
  </conditionalFormatting>
  <conditionalFormatting sqref="D6:F6">
    <cfRule type="expression" dxfId="349" priority="15">
      <formula>ISBLANK($C$6)</formula>
    </cfRule>
  </conditionalFormatting>
  <conditionalFormatting sqref="D19:F19">
    <cfRule type="expression" dxfId="348" priority="4">
      <formula>AND(ISNUMBER(D19),D19&gt;MaxFDP_MaxFDP+TIME(1,0,0))</formula>
    </cfRule>
    <cfRule type="expression" dxfId="347" priority="5">
      <formula>AND(ISNUMBER(D19),D19&gt;MaxFDP_MaxFDP)</formula>
    </cfRule>
  </conditionalFormatting>
  <conditionalFormatting sqref="E12">
    <cfRule type="expression" dxfId="346" priority="24">
      <formula>NOT(ISNUMBER($E$12))</formula>
    </cfRule>
  </conditionalFormatting>
  <conditionalFormatting sqref="E12:E13 F12:F14 D16:D18">
    <cfRule type="expression" dxfId="345" priority="1" stopIfTrue="1">
      <formula>AND(NOT(ISBLANK(D12)),NOT(ISNUMBER(D12)))</formula>
    </cfRule>
  </conditionalFormatting>
  <conditionalFormatting sqref="E13">
    <cfRule type="expression" dxfId="344" priority="23">
      <formula>NOT(ISNUMBER($E$13))</formula>
    </cfRule>
  </conditionalFormatting>
  <conditionalFormatting sqref="E14">
    <cfRule type="expression" dxfId="343" priority="29">
      <formula>$E$14="Err"</formula>
    </cfRule>
  </conditionalFormatting>
  <conditionalFormatting sqref="E23">
    <cfRule type="expression" dxfId="342" priority="34">
      <formula>NOT(ISNUMBER($E$23))</formula>
    </cfRule>
    <cfRule type="expression" dxfId="341" priority="44">
      <formula>AND(NOT(ISBLANK(MaxFDP_LSect_Out_Station)),NOT(ISNUMBER(E23)))</formula>
    </cfRule>
  </conditionalFormatting>
  <conditionalFormatting sqref="E25:E26">
    <cfRule type="expression" dxfId="340" priority="35">
      <formula>NOT(ISNUMBER($E$25))</formula>
    </cfRule>
  </conditionalFormatting>
  <conditionalFormatting sqref="E28">
    <cfRule type="expression" dxfId="339" priority="32">
      <formula>NOT(ISNUMBER($E$23))</formula>
    </cfRule>
    <cfRule type="expression" dxfId="338" priority="33">
      <formula>AND(NOT(ISBLANK(MaxFDP_LSect_Out_Station)),NOT(ISNUMBER(E28)))</formula>
    </cfRule>
  </conditionalFormatting>
  <conditionalFormatting sqref="E30">
    <cfRule type="expression" dxfId="337" priority="2">
      <formula>NOT(ISNUMBER($E$23))</formula>
    </cfRule>
    <cfRule type="expression" dxfId="336" priority="3">
      <formula>AND(NOT(ISBLANK(MaxFDP_LSect_Out_Station)),NOT(ISNUMBER(E30)))</formula>
    </cfRule>
  </conditionalFormatting>
  <conditionalFormatting sqref="F2 C5 C22">
    <cfRule type="expression" dxfId="335" priority="27">
      <formula>MaxFDP_WOCL_ES_Nights="4th"</formula>
    </cfRule>
  </conditionalFormatting>
  <conditionalFormatting sqref="F2 C22">
    <cfRule type="expression" dxfId="334" priority="13">
      <formula>AND(ISNUMBER($C$6),NOT(ISBLANK($F$6)))</formula>
    </cfRule>
  </conditionalFormatting>
  <conditionalFormatting sqref="F6 C6">
    <cfRule type="expression" dxfId="333" priority="16">
      <formula>AND(ISNUMBER(MaxFDP_StbyStartZ),ISBLANK(maxFDP_StbyDecrement))</formula>
    </cfRule>
  </conditionalFormatting>
  <conditionalFormatting sqref="F12">
    <cfRule type="expression" dxfId="332" priority="42">
      <formula>NOT(ISNUMBER($F$12))</formula>
    </cfRule>
  </conditionalFormatting>
  <conditionalFormatting sqref="F13">
    <cfRule type="expression" dxfId="331" priority="31">
      <formula>NOT(ISNUMBER($F$13))</formula>
    </cfRule>
  </conditionalFormatting>
  <conditionalFormatting sqref="F14">
    <cfRule type="expression" dxfId="330" priority="30">
      <formula>NOT(ISNUMBER($F$14))</formula>
    </cfRule>
  </conditionalFormatting>
  <conditionalFormatting sqref="F17">
    <cfRule type="expression" dxfId="329" priority="8">
      <formula>AND(LEFT(MaxFDP_Spare,1)="-",ABS(MaxFDP_NoExt_LatestLastPush_Z-MaxFDP_LastPushZ)&gt;TIME(1,0,0))</formula>
    </cfRule>
    <cfRule type="expression" dxfId="328" priority="9">
      <formula>MaxFDP_Spare="-01:00"</formula>
    </cfRule>
    <cfRule type="expression" dxfId="327" priority="10">
      <formula>AND(LEFT(MaxFDP_Spare,1)="-",MID(MaxFDP_Spare,2,2)="00")</formula>
    </cfRule>
  </conditionalFormatting>
  <conditionalFormatting sqref="F21">
    <cfRule type="expression" dxfId="326" priority="18">
      <formula>AND(ISNUMBER(MaxFDP_NumSectors),MaxFDP_NumSectors&gt;2,MaxFDP_SignOn_L_TimeOnly&gt;TIME(2,0,0),MaxFDP_SignOn_L_TimeOnly&lt;TIME(6,0,0))</formula>
    </cfRule>
  </conditionalFormatting>
  <conditionalFormatting sqref="I4:J9">
    <cfRule type="expression" dxfId="325" priority="12">
      <formula>AND(ISNUMBER(MaxFDP_StbyStartL),(MaxFDP_StbyStartL-INT(MaxFDP_StbyStartL))&gt;=$I4,(MaxFDP_StbyStartL-INT(MaxFDP_StbyStartL))&lt;=$J4)</formula>
    </cfRule>
  </conditionalFormatting>
  <conditionalFormatting sqref="K4:P9">
    <cfRule type="expression" dxfId="324" priority="17">
      <formula>AND($Q4=K4,K$3=$C$3)</formula>
    </cfRule>
  </conditionalFormatting>
  <conditionalFormatting sqref="K13:P14">
    <cfRule type="expression" dxfId="323" priority="46">
      <formula>AND(K13=$Q13,$C$3=K$12)</formula>
    </cfRule>
  </conditionalFormatting>
  <conditionalFormatting sqref="M4:P9 M13:P14">
    <cfRule type="expression" dxfId="322" priority="45">
      <formula>AND(MaxFDP_NumSectors&gt;2,MaxFDP_SignOn_L_TimeOnly&gt;TIME(2,0,0),MaxFDP_SignOn_L_TimeOnly&lt;TIME(6,0,0))</formula>
    </cfRule>
  </conditionalFormatting>
  <dataValidations count="11">
    <dataValidation type="list" allowBlank="1" showInputMessage="1" sqref="C6" xr:uid="{A98EF35B-4736-4818-B8DA-35400E72A80E}">
      <formula1>MaxFDP_SbyCallOut_UTCs</formula1>
    </dataValidation>
    <dataValidation type="list" allowBlank="1" showInputMessage="1" sqref="D17" xr:uid="{25C093DE-C338-4C14-B90E-5C9A14C9870B}">
      <formula1>MaxFDP_LastPushList</formula1>
    </dataValidation>
    <dataValidation type="list" allowBlank="1" showInputMessage="1" sqref="D16 D18" xr:uid="{E8E22E40-D7EA-4921-939E-51EDDE0ED692}">
      <formula1>MaxFDP_BlockToSignOff_List</formula1>
    </dataValidation>
    <dataValidation type="list" allowBlank="1" showInputMessage="1" sqref="E12" xr:uid="{F9E3043E-6255-4E4A-83E8-1AFA905EF3E2}">
      <formula1>MaxFDP_UTCs</formula1>
    </dataValidation>
    <dataValidation type="list" allowBlank="1" showInputMessage="1" sqref="D12:D14" xr:uid="{B9BA70A4-AD66-4AB8-BAB6-F68FCA5102E6}">
      <formula1>MaxFDP_Airfields</formula1>
    </dataValidation>
    <dataValidation type="list" allowBlank="1" showInputMessage="1" showErrorMessage="1" sqref="C5" xr:uid="{A91ECD14-42FE-4CAE-BB66-C4667232E418}">
      <formula1>MaxFDP_WOCL_ES_List</formula1>
    </dataValidation>
    <dataValidation type="list" allowBlank="1" showInputMessage="1" sqref="C3" xr:uid="{4029DE60-E88B-4EDB-8300-0067BF6CFE93}">
      <formula1>"1,2,3,4,5,6"</formula1>
    </dataValidation>
    <dataValidation type="list" allowBlank="1" showInputMessage="1" sqref="E13" xr:uid="{D8924674-A4B4-443B-BBEF-11B842C3E32D}">
      <formula1>MaxFDP_BlockTimes</formula1>
    </dataValidation>
    <dataValidation type="list" allowBlank="1" showInputMessage="1" showErrorMessage="1" sqref="C4" xr:uid="{D6070281-5893-431E-8B06-10C3B7D4F42C}">
      <formula1>"&lt;30 Hrs,&gt;=30 Hrs"</formula1>
    </dataValidation>
    <dataValidation type="list" allowBlank="1" showInputMessage="1" showErrorMessage="1" sqref="C2" xr:uid="{BBB9191D-D129-4DDD-863A-FD5415E85D36}">
      <formula1>"Yes,No"</formula1>
    </dataValidation>
    <dataValidation type="list" allowBlank="1" showInputMessage="1" sqref="E21 E25 E23 F12:F14 D2" xr:uid="{6B25F3EA-3F06-4DCC-A155-8ED22D736418}">
      <formula1>MaxFDP_TimeZones</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4F5A9-EDF4-43FA-90E5-A330B6541A89}">
  <dimension ref="A1:AF1212"/>
  <sheetViews>
    <sheetView showGridLines="0" showRowColHeaders="0" zoomScale="145" zoomScaleNormal="145" workbookViewId="0">
      <selection activeCell="C2" sqref="C2"/>
    </sheetView>
  </sheetViews>
  <sheetFormatPr defaultColWidth="0" defaultRowHeight="14.25" customHeight="1" zeroHeight="1" x14ac:dyDescent="0.45"/>
  <cols>
    <col min="1" max="1" width="1.59765625" style="4" customWidth="1"/>
    <col min="2" max="2" width="27.265625" style="4" customWidth="1"/>
    <col min="3" max="3" width="9.59765625" style="4" customWidth="1"/>
    <col min="4" max="6" width="10.59765625" style="4" customWidth="1"/>
    <col min="7" max="8" width="1.59765625" style="4" customWidth="1"/>
    <col min="9" max="16" width="9.1328125" style="4" customWidth="1"/>
    <col min="17" max="17" width="9" style="4" hidden="1" customWidth="1"/>
    <col min="18" max="18" width="1.59765625" style="4" customWidth="1"/>
    <col min="19" max="19" width="31.86328125" style="4" customWidth="1"/>
    <col min="20" max="20" width="1.59765625" style="4" hidden="1"/>
    <col min="21" max="22" width="9" style="4" hidden="1"/>
    <col min="23" max="23" width="8.59765625" style="4" hidden="1"/>
    <col min="24" max="24" width="9" style="4" hidden="1"/>
    <col min="25" max="25" width="5.265625" style="4" hidden="1"/>
    <col min="26" max="26" width="5.73046875" style="4" hidden="1"/>
    <col min="27" max="27" width="10.3984375" style="4" hidden="1"/>
    <col min="28" max="29" width="9" style="4" hidden="1"/>
    <col min="30" max="30" width="9.73046875" style="4" hidden="1"/>
    <col min="31" max="31" width="21" style="4" hidden="1"/>
    <col min="32" max="32" width="0" style="4" hidden="1"/>
    <col min="33" max="16384" width="9" style="4" hidden="1"/>
  </cols>
  <sheetData>
    <row r="1" spans="1:32" ht="33.75" customHeight="1" thickBot="1" x14ac:dyDescent="0.5">
      <c r="A1" s="1"/>
      <c r="B1" s="139">
        <v>45280</v>
      </c>
      <c r="C1" s="139"/>
      <c r="D1" s="139"/>
      <c r="E1" s="139"/>
      <c r="F1" s="139"/>
      <c r="G1" s="139"/>
      <c r="H1" s="139"/>
      <c r="I1" s="139"/>
      <c r="J1" s="139"/>
      <c r="K1" s="139"/>
      <c r="L1" s="139"/>
      <c r="M1" s="139"/>
      <c r="N1" s="1"/>
      <c r="O1" s="1"/>
      <c r="P1" s="1"/>
      <c r="Q1" s="1"/>
      <c r="R1" s="1"/>
      <c r="S1" s="1"/>
      <c r="U1" s="62" t="s">
        <v>7</v>
      </c>
      <c r="V1" s="63" t="s">
        <v>21</v>
      </c>
      <c r="W1" s="95" t="s">
        <v>142</v>
      </c>
      <c r="X1" s="62" t="s">
        <v>22</v>
      </c>
      <c r="Y1" s="140" t="s">
        <v>47</v>
      </c>
      <c r="Z1" s="141"/>
      <c r="AA1" s="87" t="s">
        <v>140</v>
      </c>
      <c r="AB1" s="62" t="s">
        <v>124</v>
      </c>
      <c r="AC1" s="62" t="s">
        <v>126</v>
      </c>
      <c r="AD1" s="63" t="s">
        <v>130</v>
      </c>
      <c r="AE1"/>
      <c r="AF1"/>
    </row>
    <row r="2" spans="1:32" ht="15" customHeight="1" x14ac:dyDescent="0.45">
      <c r="A2" s="1">
        <v>1</v>
      </c>
      <c r="B2" s="24" t="s">
        <v>143</v>
      </c>
      <c r="C2" s="17"/>
      <c r="D2" s="97"/>
      <c r="E2" s="122" t="s">
        <v>16</v>
      </c>
      <c r="F2" s="145" t="str">
        <f>IF(MaxFDP_Done="Err","N/A",IF(MaxFDP_AcclimatisedYN="Yes",MIN(MaxFDP_UnAccMaxFDPList),IF(MaxFDP_AcclimatisedYN="No",MIN(MaxFDP_AccMaxFDPList),"N/A"))-MaxFDP_WOCL_ES_Reduction/24-IF(ISNUMBER(maxFDP_StbyDecrement),maxFDP_StbyDecrement,0))</f>
        <v>N/A</v>
      </c>
      <c r="G2" s="1"/>
      <c r="H2" s="1"/>
      <c r="I2" s="93" t="s">
        <v>141</v>
      </c>
      <c r="J2" s="94" t="str">
        <f>IF(MaxFDP_Done="Ok",IFERROR(MaxFDP_SignOn_L+(MaxFDP_AccTz-MaxFDP_SignOn_Tz),"N/A"),"N/A")</f>
        <v>N/A</v>
      </c>
      <c r="K2" s="131" t="s">
        <v>145</v>
      </c>
      <c r="L2" s="132"/>
      <c r="M2" s="132"/>
      <c r="N2" s="132"/>
      <c r="O2" s="132"/>
      <c r="P2" s="132"/>
      <c r="Q2" s="133"/>
      <c r="R2" s="1"/>
      <c r="S2" s="1"/>
      <c r="U2" s="37">
        <v>0.33333333333333331</v>
      </c>
      <c r="V2" s="96"/>
      <c r="W2" s="96"/>
      <c r="X2" s="39"/>
      <c r="Y2" s="27" t="s">
        <v>48</v>
      </c>
      <c r="Z2" s="26">
        <v>0</v>
      </c>
      <c r="AA2" s="27"/>
      <c r="AB2" s="88"/>
      <c r="AC2" s="38">
        <v>0.25</v>
      </c>
      <c r="AD2" s="38"/>
    </row>
    <row r="3" spans="1:32" ht="15" customHeight="1" thickBot="1" x14ac:dyDescent="0.5">
      <c r="A3" s="1"/>
      <c r="B3" s="24" t="s">
        <v>25</v>
      </c>
      <c r="C3" s="43"/>
      <c r="D3" s="48" t="s">
        <v>120</v>
      </c>
      <c r="E3" s="122"/>
      <c r="F3" s="146"/>
      <c r="G3" s="1"/>
      <c r="H3" s="1"/>
      <c r="I3" s="30" t="s">
        <v>10</v>
      </c>
      <c r="J3" s="30" t="s">
        <v>13</v>
      </c>
      <c r="K3" s="30">
        <v>1</v>
      </c>
      <c r="L3" s="30">
        <v>2</v>
      </c>
      <c r="M3" s="30">
        <v>3</v>
      </c>
      <c r="N3" s="30">
        <v>4</v>
      </c>
      <c r="O3" s="30">
        <v>5</v>
      </c>
      <c r="P3" s="30">
        <v>6</v>
      </c>
      <c r="Q3" s="30" t="s">
        <v>16</v>
      </c>
      <c r="R3" s="1"/>
      <c r="S3" s="1"/>
      <c r="U3" s="37">
        <v>0.375</v>
      </c>
      <c r="V3" s="96">
        <v>0</v>
      </c>
      <c r="W3" s="96">
        <f>MaxFDP_SignOn_Z</f>
        <v>0</v>
      </c>
      <c r="X3" s="40">
        <v>0</v>
      </c>
      <c r="Y3" s="27" t="s">
        <v>49</v>
      </c>
      <c r="Z3" s="26">
        <v>2</v>
      </c>
      <c r="AA3" s="27" t="s">
        <v>78</v>
      </c>
      <c r="AB3" s="89" t="s">
        <v>125</v>
      </c>
      <c r="AD3" s="15" t="b">
        <f>IF(ISNUMBER(MaxFDP_NoExt_LatestLastPush_Z),MaxFDP_NoExt_LatestLastPush_Z-IF(MaxFDP_NoExt_LatestLastPush_Z&gt;1,1,0))</f>
        <v>0</v>
      </c>
    </row>
    <row r="4" spans="1:32" ht="15" customHeight="1" x14ac:dyDescent="0.45">
      <c r="A4" s="1"/>
      <c r="B4" s="24" t="s">
        <v>26</v>
      </c>
      <c r="C4" s="52"/>
      <c r="D4" s="134" t="s">
        <v>24</v>
      </c>
      <c r="E4" s="134"/>
      <c r="F4" s="79" t="str">
        <f>IF(AND(ISNUMBER(MaxFDP_SignOn_Z),ISNUMBER(MaxFDP_MaxFDP)),MaxFDP_SignOn_Z+MaxFDP_MaxFDP,"N/A")</f>
        <v>N/A</v>
      </c>
      <c r="G4" s="1"/>
      <c r="H4" s="1"/>
      <c r="I4" s="33">
        <v>0</v>
      </c>
      <c r="J4" s="33">
        <v>0.24930555555555556</v>
      </c>
      <c r="K4" s="31">
        <v>0.41666666666666669</v>
      </c>
      <c r="L4" s="28">
        <v>0.41666666666666669</v>
      </c>
      <c r="M4" s="28">
        <v>0.40625</v>
      </c>
      <c r="N4" s="28">
        <v>0.38541666666666669</v>
      </c>
      <c r="O4" s="28">
        <v>0.375</v>
      </c>
      <c r="P4" s="28">
        <v>0.34375</v>
      </c>
      <c r="Q4" s="29" t="str" cm="1">
        <f t="array" ref="Q4">IF(OR(MaxFDP_Done&lt;&gt;"Ok",MaxFDP_AcclimatisedYN&lt;&gt;"Yes"),"",IF(AND((MaxFDP_AccTz_SignOn_L-INT(MaxFDP_AccTz_SignOn_L))&gt;=I4,(MaxFDP_AccTz_SignOn_L-INT(MaxFDP_AccTz_SignOn_L))&lt;=J4),INDEX(MaxFDP_Acc_FDPs,ROW()-ROW(MaxFDP_AccFDPTop),MaxFDP_NumSectors),IFERROR(IF(AND(ISNUMBER(MaxFDP_StbyStartL),(MaxFDP_StbyStartL-INT(MaxFDP_StbyStartL))&gt;=I4,(MaxFDP_StbyStartL-INT(MaxFDP_StbyStartL))&lt;=J4),INDEX(MaxFDP_Acc_FDPs,ROW()-ROW(MaxFDP_AccFDPTop),MaxFDP_NumSectors),""),"")))</f>
        <v/>
      </c>
      <c r="R4" s="1"/>
      <c r="S4" s="2"/>
      <c r="U4" s="37">
        <v>0.39583333333333331</v>
      </c>
      <c r="V4" s="96">
        <v>3.472222222222222E-3</v>
      </c>
      <c r="W4" s="96">
        <f t="shared" ref="W4:W67" si="0">IF(W3&lt;TIME(0,5,0),1,W3-TIME(0,5,0))</f>
        <v>1</v>
      </c>
      <c r="X4" s="40">
        <v>3.472222222222222E-3</v>
      </c>
      <c r="Y4" s="27" t="s">
        <v>50</v>
      </c>
      <c r="Z4" s="26">
        <v>4</v>
      </c>
      <c r="AA4" s="27" t="s">
        <v>87</v>
      </c>
      <c r="AB4" s="90">
        <v>0.25</v>
      </c>
      <c r="AD4" s="15"/>
      <c r="AE4" s="58"/>
    </row>
    <row r="5" spans="1:32" ht="15" customHeight="1" x14ac:dyDescent="0.45">
      <c r="A5" s="1"/>
      <c r="B5" s="24" t="s">
        <v>114</v>
      </c>
      <c r="C5" s="43" t="s">
        <v>48</v>
      </c>
      <c r="D5" s="142">
        <f>IFERROR(VLOOKUP(MaxFDP_WOCL_ES_Nights,MaxFDP_WOCL_ES,2,FALSE),"")</f>
        <v>0</v>
      </c>
      <c r="E5" s="142"/>
      <c r="F5" s="142"/>
      <c r="G5" s="8"/>
      <c r="H5" s="8"/>
      <c r="I5" s="33">
        <v>0.25</v>
      </c>
      <c r="J5" s="33">
        <v>0.33263888888888887</v>
      </c>
      <c r="K5" s="32">
        <v>0.52083333333333337</v>
      </c>
      <c r="L5" s="6">
        <v>0.52083333333333337</v>
      </c>
      <c r="M5" s="6">
        <v>0.48958333333333331</v>
      </c>
      <c r="N5" s="6">
        <v>0.45833333333333331</v>
      </c>
      <c r="O5" s="6">
        <v>0.42708333333333331</v>
      </c>
      <c r="P5" s="6">
        <v>0.40625</v>
      </c>
      <c r="Q5" s="7" t="str" cm="1">
        <f t="array" ref="Q5">IF(OR(MaxFDP_Done&lt;&gt;"Ok",MaxFDP_AcclimatisedYN&lt;&gt;"Yes"),"",IF(AND((MaxFDP_AccTz_SignOn_L-INT(MaxFDP_AccTz_SignOn_L))&gt;=I5,(MaxFDP_AccTz_SignOn_L-INT(MaxFDP_AccTz_SignOn_L))&lt;=J5),INDEX(MaxFDP_Acc_FDPs,ROW()-ROW(MaxFDP_AccFDPTop),MaxFDP_NumSectors),IFERROR(IF(AND(ISNUMBER(MaxFDP_StbyStartL),(MaxFDP_StbyStartL-INT(MaxFDP_StbyStartL))&gt;=I5,(MaxFDP_StbyStartL-INT(MaxFDP_StbyStartL))&lt;=J5),INDEX(MaxFDP_Acc_FDPs,ROW()-ROW(MaxFDP_AccFDPTop),MaxFDP_NumSectors),""),"")))</f>
        <v/>
      </c>
      <c r="R5" s="1"/>
      <c r="S5" s="2"/>
      <c r="U5" s="37">
        <v>0.41666666666666669</v>
      </c>
      <c r="V5" s="96">
        <v>6.9444444444444397E-3</v>
      </c>
      <c r="W5" s="96">
        <f t="shared" si="0"/>
        <v>0.99652777777777779</v>
      </c>
      <c r="X5" s="38">
        <v>6.9444444444444397E-3</v>
      </c>
      <c r="Y5"/>
      <c r="AA5" s="27" t="s">
        <v>70</v>
      </c>
      <c r="AB5" s="90">
        <v>0.25347222222222199</v>
      </c>
      <c r="AD5" s="15"/>
      <c r="AE5" s="58"/>
    </row>
    <row r="6" spans="1:32" ht="15" customHeight="1" x14ac:dyDescent="0.45">
      <c r="A6" s="1"/>
      <c r="B6" s="24" t="s">
        <v>127</v>
      </c>
      <c r="C6" s="50"/>
      <c r="D6" s="56" t="str">
        <f>IF(AND(ISNUMBER(MaxFDP_StbyStartZ),ISNUMBER(MaxFDP_SignOn_Tz)),MaxFDP_StbyStartZ+MaxFDP_SignOn_Tz,"N/A")</f>
        <v>N/A</v>
      </c>
      <c r="E6" s="24" t="s">
        <v>128</v>
      </c>
      <c r="F6" s="57" t="str">
        <f>IF(AND(ISNUMBER(MaxFDP_StbyStartZ),ISNUMBER(MaxFDP_SignOn_Z)),IF(MaxFDP_SignOn_Z-MaxFDP_StbyStartZ+IF(MaxFDP_StbyStartZ&gt;MaxFDP_SignOn_Z,1,0)&lt;MaxFDP_StbyThreshold,"&lt; 6 Hrs",MaxFDP_SignOn_Z-MaxFDP_StbyStartZ+IF(MaxFDP_StbyStartZ&gt;MaxFDP_SignOn_Z,1,0)-MaxFDP_StbyThreshold),"")</f>
        <v/>
      </c>
      <c r="G6" s="24"/>
      <c r="H6" s="1"/>
      <c r="I6" s="33">
        <v>0.33333333333333331</v>
      </c>
      <c r="J6" s="33">
        <v>0.54097222222222219</v>
      </c>
      <c r="K6" s="32">
        <v>0.5625</v>
      </c>
      <c r="L6" s="6">
        <v>0.5625</v>
      </c>
      <c r="M6" s="6">
        <v>0.53125</v>
      </c>
      <c r="N6" s="6">
        <v>0.5</v>
      </c>
      <c r="O6" s="6">
        <v>0.46875</v>
      </c>
      <c r="P6" s="6">
        <v>0.4375</v>
      </c>
      <c r="Q6" s="7" t="str" cm="1">
        <f t="array" ref="Q6">IF(OR(MaxFDP_Done&lt;&gt;"Ok",MaxFDP_AcclimatisedYN&lt;&gt;"Yes"),"",IF(AND((MaxFDP_AccTz_SignOn_L-INT(MaxFDP_AccTz_SignOn_L))&gt;=I6,(MaxFDP_AccTz_SignOn_L-INT(MaxFDP_AccTz_SignOn_L))&lt;=J6),INDEX(MaxFDP_Acc_FDPs,ROW()-ROW(MaxFDP_AccFDPTop),MaxFDP_NumSectors),IFERROR(IF(AND(ISNUMBER(MaxFDP_StbyStartL),(MaxFDP_StbyStartL-INT(MaxFDP_StbyStartL))&gt;=I6,(MaxFDP_StbyStartL-INT(MaxFDP_StbyStartL))&lt;=J6),INDEX(MaxFDP_Acc_FDPs,ROW()-ROW(MaxFDP_AccFDPTop),MaxFDP_NumSectors),""),"")))</f>
        <v/>
      </c>
      <c r="R6" s="1"/>
      <c r="S6" s="2"/>
      <c r="U6" s="37">
        <v>0.4375</v>
      </c>
      <c r="V6" s="96">
        <v>1.0416666666666701E-2</v>
      </c>
      <c r="W6" s="96">
        <f t="shared" si="0"/>
        <v>0.99305555555555558</v>
      </c>
      <c r="X6" s="38">
        <v>1.0416666666666701E-2</v>
      </c>
      <c r="Y6"/>
      <c r="AA6" s="27" t="s">
        <v>101</v>
      </c>
      <c r="AB6" s="90">
        <v>0.25694444444444398</v>
      </c>
      <c r="AD6" s="15">
        <f>AD3-TIME(2,0,0)+IF(AD3-TIME(2,0,0)&lt;0,1,0)</f>
        <v>0.91666666666666663</v>
      </c>
      <c r="AE6" s="58"/>
    </row>
    <row r="7" spans="1:32" ht="15" customHeight="1" x14ac:dyDescent="0.45">
      <c r="A7" s="1"/>
      <c r="B7" s="8"/>
      <c r="C7" s="138" t="str">
        <f>IF(AND(ISNUMBER(MaxFDP_StbyStartZ),ISNUMBER(MaxFDP_SignOn_Z)),MaxFDP_SignOn_Z-MaxFDP_StbyStartZ+IF(MaxFDP_SignOn_Z&lt;MaxFDP_StbyStartZ,1,0),"")</f>
        <v/>
      </c>
      <c r="D7" s="138"/>
      <c r="E7" s="138"/>
      <c r="F7" s="138"/>
      <c r="G7" s="8"/>
      <c r="H7" s="1"/>
      <c r="I7" s="33">
        <v>0.54166666666666663</v>
      </c>
      <c r="J7" s="33">
        <v>0.74930555555555556</v>
      </c>
      <c r="K7" s="32">
        <v>0.52083333333333337</v>
      </c>
      <c r="L7" s="6">
        <v>0.52083333333333337</v>
      </c>
      <c r="M7" s="6">
        <v>0.44791666666666669</v>
      </c>
      <c r="N7" s="6">
        <v>0.44791666666666669</v>
      </c>
      <c r="O7" s="6">
        <v>0.42708333333333331</v>
      </c>
      <c r="P7" s="6">
        <v>0.38541666666666669</v>
      </c>
      <c r="Q7" s="7" t="str" cm="1">
        <f t="array" ref="Q7">IF(OR(MaxFDP_Done&lt;&gt;"Ok",MaxFDP_AcclimatisedYN&lt;&gt;"Yes"),"",IF(AND((MaxFDP_AccTz_SignOn_L-INT(MaxFDP_AccTz_SignOn_L))&gt;=I7,(MaxFDP_AccTz_SignOn_L-INT(MaxFDP_AccTz_SignOn_L))&lt;=J7),INDEX(MaxFDP_Acc_FDPs,ROW()-ROW(MaxFDP_AccFDPTop),MaxFDP_NumSectors),IFERROR(IF(AND(ISNUMBER(MaxFDP_StbyStartL),(MaxFDP_StbyStartL-INT(MaxFDP_StbyStartL))&gt;=I7,(MaxFDP_StbyStartL-INT(MaxFDP_StbyStartL))&lt;=J7),INDEX(MaxFDP_Acc_FDPs,ROW()-ROW(MaxFDP_AccFDPTop),MaxFDP_NumSectors),""),"")))</f>
        <v/>
      </c>
      <c r="R7" s="1"/>
      <c r="S7" s="2"/>
      <c r="U7" s="37">
        <v>0.45833333333333331</v>
      </c>
      <c r="V7" s="96">
        <v>1.38888888888889E-2</v>
      </c>
      <c r="W7" s="96">
        <f t="shared" si="0"/>
        <v>0.98958333333333337</v>
      </c>
      <c r="X7" s="38">
        <v>1.38888888888889E-2</v>
      </c>
      <c r="Y7"/>
      <c r="AA7" s="27" t="s">
        <v>103</v>
      </c>
      <c r="AB7" s="90">
        <v>0.26041666666666702</v>
      </c>
      <c r="AD7" s="15">
        <f t="shared" ref="AD7:AD70" si="1">IF(AND(HOUR(AD6)=23,MINUTE(AD6)=55),0,AD6+TIME(0,5,0))</f>
        <v>0.92013888888888884</v>
      </c>
      <c r="AE7" s="58"/>
    </row>
    <row r="8" spans="1:32" ht="15" customHeight="1" x14ac:dyDescent="0.45">
      <c r="A8" s="1"/>
      <c r="B8" s="137" t="s">
        <v>119</v>
      </c>
      <c r="C8" s="137"/>
      <c r="D8" s="137"/>
      <c r="E8" s="137"/>
      <c r="F8" s="137"/>
      <c r="G8" s="137"/>
      <c r="H8" s="1"/>
      <c r="I8" s="33">
        <v>0.75</v>
      </c>
      <c r="J8" s="33">
        <v>0.9159722222222223</v>
      </c>
      <c r="K8" s="32">
        <v>0.47916666666666669</v>
      </c>
      <c r="L8" s="6">
        <v>0.47916666666666669</v>
      </c>
      <c r="M8" s="6">
        <v>0.41666666666666669</v>
      </c>
      <c r="N8" s="6">
        <v>0.39583333333333331</v>
      </c>
      <c r="O8" s="6">
        <v>0.38541666666666669</v>
      </c>
      <c r="P8" s="6">
        <v>0.34375</v>
      </c>
      <c r="Q8" s="7" t="str" cm="1">
        <f t="array" ref="Q8">IF(OR(MaxFDP_Done&lt;&gt;"Ok",MaxFDP_AcclimatisedYN&lt;&gt;"Yes"),"",IF(AND((MaxFDP_AccTz_SignOn_L-INT(MaxFDP_AccTz_SignOn_L))&gt;=I8,(MaxFDP_AccTz_SignOn_L-INT(MaxFDP_AccTz_SignOn_L))&lt;=J8),INDEX(MaxFDP_Acc_FDPs,ROW()-ROW(MaxFDP_AccFDPTop),MaxFDP_NumSectors),IFERROR(IF(AND(ISNUMBER(MaxFDP_StbyStartL),(MaxFDP_StbyStartL-INT(MaxFDP_StbyStartL))&gt;=I8,(MaxFDP_StbyStartL-INT(MaxFDP_StbyStartL))&lt;=J8),INDEX(MaxFDP_Acc_FDPs,ROW()-ROW(MaxFDP_AccFDPTop),MaxFDP_NumSectors),""),"")))</f>
        <v/>
      </c>
      <c r="R8" s="1"/>
      <c r="S8" s="2"/>
      <c r="U8" s="37">
        <v>0.5</v>
      </c>
      <c r="V8" s="96">
        <v>1.7361111111111101E-2</v>
      </c>
      <c r="W8" s="96">
        <f t="shared" si="0"/>
        <v>0.98611111111111116</v>
      </c>
      <c r="X8" s="38">
        <v>1.7361111111111101E-2</v>
      </c>
      <c r="Y8"/>
      <c r="AA8" s="27" t="s">
        <v>57</v>
      </c>
      <c r="AB8" s="90">
        <v>0.26388888888888901</v>
      </c>
      <c r="AD8" s="15">
        <f t="shared" si="1"/>
        <v>0.92361111111111105</v>
      </c>
      <c r="AE8" s="58"/>
    </row>
    <row r="9" spans="1:32" ht="15" customHeight="1" x14ac:dyDescent="0.45">
      <c r="A9" s="1"/>
      <c r="B9" s="137"/>
      <c r="C9" s="137"/>
      <c r="D9" s="137"/>
      <c r="E9" s="137"/>
      <c r="F9" s="137"/>
      <c r="G9" s="137"/>
      <c r="H9" s="1"/>
      <c r="I9" s="33">
        <v>0.91666666666666663</v>
      </c>
      <c r="J9" s="33">
        <v>0.99930555555555556</v>
      </c>
      <c r="K9" s="32">
        <v>0.41666666666666669</v>
      </c>
      <c r="L9" s="6">
        <v>0.41666666666666669</v>
      </c>
      <c r="M9" s="6">
        <v>0.40625</v>
      </c>
      <c r="N9" s="6">
        <v>0.38541666666666669</v>
      </c>
      <c r="O9" s="6">
        <v>0.375</v>
      </c>
      <c r="P9" s="6">
        <v>0.34375</v>
      </c>
      <c r="Q9" s="7" t="str" cm="1">
        <f t="array" ref="Q9">IF(OR(MaxFDP_Done&lt;&gt;"Ok",MaxFDP_AcclimatisedYN&lt;&gt;"Yes"),"",IF(AND((MaxFDP_AccTz_SignOn_L-INT(MaxFDP_AccTz_SignOn_L))&gt;=I9,(MaxFDP_AccTz_SignOn_L-INT(MaxFDP_AccTz_SignOn_L))&lt;=J9),INDEX(MaxFDP_Acc_FDPs,ROW()-ROW(MaxFDP_AccFDPTop),MaxFDP_NumSectors),IFERROR(IF(AND(ISNUMBER(MaxFDP_StbyStartL),(MaxFDP_StbyStartL-INT(MaxFDP_StbyStartL))&gt;=I9,(MaxFDP_StbyStartL-INT(MaxFDP_StbyStartL))&lt;=J9),INDEX(MaxFDP_Acc_FDPs,ROW()-ROW(MaxFDP_AccFDPTop),MaxFDP_NumSectors),""),"")))</f>
        <v/>
      </c>
      <c r="R9" s="1"/>
      <c r="S9" s="2"/>
      <c r="U9" s="37">
        <v>0.54166666666666663</v>
      </c>
      <c r="V9" s="96">
        <v>2.0833333333333301E-2</v>
      </c>
      <c r="W9" s="96">
        <f t="shared" si="0"/>
        <v>0.98263888888888895</v>
      </c>
      <c r="X9" s="38">
        <v>2.0833333333333301E-2</v>
      </c>
      <c r="Y9"/>
      <c r="AA9" s="27" t="s">
        <v>52</v>
      </c>
      <c r="AB9" s="90">
        <v>0.26736111111111099</v>
      </c>
      <c r="AD9" s="15">
        <f t="shared" si="1"/>
        <v>0.92708333333333326</v>
      </c>
      <c r="AE9" s="58"/>
    </row>
    <row r="10" spans="1:32" ht="5.0999999999999996" customHeight="1" x14ac:dyDescent="0.45">
      <c r="A10" s="1"/>
      <c r="B10" s="51"/>
      <c r="C10" s="51"/>
      <c r="D10" s="51"/>
      <c r="E10" s="51"/>
      <c r="F10" s="51"/>
      <c r="G10" s="51"/>
      <c r="H10" s="1"/>
      <c r="I10" s="135"/>
      <c r="J10" s="135"/>
      <c r="K10" s="5"/>
      <c r="L10" s="5"/>
      <c r="M10" s="5"/>
      <c r="N10" s="5"/>
      <c r="O10" s="5"/>
      <c r="P10" s="5"/>
      <c r="Q10" s="5"/>
      <c r="R10" s="1"/>
      <c r="S10" s="1"/>
      <c r="U10" s="41"/>
      <c r="V10" s="96">
        <v>2.4305555555555601E-2</v>
      </c>
      <c r="W10" s="96">
        <f t="shared" si="0"/>
        <v>0.97916666666666674</v>
      </c>
      <c r="X10" s="38">
        <v>2.4305555555555601E-2</v>
      </c>
      <c r="Y10"/>
      <c r="AA10" s="27" t="s">
        <v>3</v>
      </c>
      <c r="AB10" s="90">
        <v>0.27083333333333298</v>
      </c>
      <c r="AD10" s="15">
        <f t="shared" si="1"/>
        <v>0.93055555555555547</v>
      </c>
      <c r="AE10" s="58"/>
    </row>
    <row r="11" spans="1:32" ht="15" customHeight="1" x14ac:dyDescent="0.45">
      <c r="A11" s="1"/>
      <c r="B11" s="9"/>
      <c r="C11" s="23"/>
      <c r="D11" s="10" t="s">
        <v>6</v>
      </c>
      <c r="E11" s="10" t="s">
        <v>29</v>
      </c>
      <c r="F11" s="10" t="s">
        <v>28</v>
      </c>
      <c r="G11" s="9"/>
      <c r="H11" s="1"/>
      <c r="I11" s="136" t="s">
        <v>146</v>
      </c>
      <c r="J11" s="136"/>
      <c r="K11" s="136"/>
      <c r="L11" s="136"/>
      <c r="M11" s="136"/>
      <c r="N11" s="136"/>
      <c r="O11" s="136"/>
      <c r="P11" s="136"/>
      <c r="Q11" s="136"/>
      <c r="R11" s="1"/>
      <c r="S11" s="1"/>
      <c r="U11" s="41"/>
      <c r="V11" s="96">
        <v>2.7777777777777801E-2</v>
      </c>
      <c r="W11" s="96">
        <f t="shared" si="0"/>
        <v>0.97569444444444453</v>
      </c>
      <c r="X11" s="38">
        <v>2.7777777777777801E-2</v>
      </c>
      <c r="Y11"/>
      <c r="AA11" s="27" t="s">
        <v>30</v>
      </c>
      <c r="AB11" s="90">
        <v>0.27430555555555602</v>
      </c>
      <c r="AD11" s="15">
        <f t="shared" si="1"/>
        <v>0.93402777777777768</v>
      </c>
      <c r="AE11" s="58"/>
    </row>
    <row r="12" spans="1:32" ht="15" customHeight="1" x14ac:dyDescent="0.45">
      <c r="A12" s="1"/>
      <c r="B12" s="116" t="s">
        <v>117</v>
      </c>
      <c r="C12" s="116"/>
      <c r="D12" s="44"/>
      <c r="E12" s="69"/>
      <c r="F12" s="45"/>
      <c r="G12" s="9"/>
      <c r="H12" s="2"/>
      <c r="I12" s="147" t="s">
        <v>112</v>
      </c>
      <c r="J12" s="147"/>
      <c r="K12" s="30">
        <v>1</v>
      </c>
      <c r="L12" s="30">
        <v>2</v>
      </c>
      <c r="M12" s="30">
        <v>3</v>
      </c>
      <c r="N12" s="30">
        <v>4</v>
      </c>
      <c r="O12" s="30">
        <v>5</v>
      </c>
      <c r="P12" s="30">
        <v>6</v>
      </c>
      <c r="Q12" s="30" t="s">
        <v>16</v>
      </c>
      <c r="R12" s="1"/>
      <c r="S12" s="1"/>
      <c r="U12" s="41"/>
      <c r="V12" s="96">
        <v>3.125E-2</v>
      </c>
      <c r="W12" s="96">
        <f t="shared" si="0"/>
        <v>0.97222222222222232</v>
      </c>
      <c r="X12" s="38">
        <v>3.125E-2</v>
      </c>
      <c r="Y12"/>
      <c r="AA12" s="27" t="s">
        <v>4</v>
      </c>
      <c r="AB12" s="90">
        <v>0.27777777777777801</v>
      </c>
      <c r="AD12" s="15">
        <f t="shared" si="1"/>
        <v>0.93749999999999989</v>
      </c>
      <c r="AE12" s="58"/>
    </row>
    <row r="13" spans="1:32" ht="15" customHeight="1" x14ac:dyDescent="0.45">
      <c r="A13" s="8"/>
      <c r="B13" s="116" t="s">
        <v>115</v>
      </c>
      <c r="C13" s="116"/>
      <c r="D13" s="44"/>
      <c r="E13" s="46"/>
      <c r="F13" s="45"/>
      <c r="G13" s="9"/>
      <c r="H13" s="8"/>
      <c r="I13" s="144" t="s">
        <v>14</v>
      </c>
      <c r="J13" s="144"/>
      <c r="K13" s="35">
        <v>0.46875</v>
      </c>
      <c r="L13" s="34">
        <v>0.46875</v>
      </c>
      <c r="M13" s="34">
        <v>0.44791666666666669</v>
      </c>
      <c r="N13" s="34">
        <v>0.41666666666666669</v>
      </c>
      <c r="O13" s="34">
        <v>0.38541666666666669</v>
      </c>
      <c r="P13" s="34">
        <v>0.34375</v>
      </c>
      <c r="Q13" s="29" t="str" cm="1">
        <f t="array" ref="Q13">IF(OR(MaxFDP_Done&lt;&gt;"Ok",MaxFDP_AcclimatisedYN&lt;&gt;"No"),"",IF(MaxFDP_UnAccRestBefore=I13,INDEX(MaxFDP_UnAccFDPs,ROW()-ROW(MaxFDP_UnAccFDPTop),MaxFDP_NumSectors),""))</f>
        <v/>
      </c>
      <c r="R13" s="1"/>
      <c r="S13" s="1"/>
      <c r="U13" s="41"/>
      <c r="V13" s="96">
        <v>3.4722222222222203E-2</v>
      </c>
      <c r="W13" s="96">
        <f t="shared" si="0"/>
        <v>0.96875000000000011</v>
      </c>
      <c r="X13" s="38">
        <v>3.4722222222222203E-2</v>
      </c>
      <c r="Y13"/>
      <c r="AA13" s="27" t="s">
        <v>58</v>
      </c>
      <c r="AB13" s="90">
        <v>0.28125</v>
      </c>
      <c r="AD13" s="15">
        <f t="shared" si="1"/>
        <v>0.9409722222222221</v>
      </c>
      <c r="AE13" s="58"/>
    </row>
    <row r="14" spans="1:32" ht="15" customHeight="1" x14ac:dyDescent="0.45">
      <c r="A14" s="1"/>
      <c r="B14" s="116" t="s">
        <v>116</v>
      </c>
      <c r="C14" s="116"/>
      <c r="D14" s="44"/>
      <c r="E14" s="22" t="str">
        <f>IF(AND(NOT(ISBLANK(MaxFDP_WOCL_ES_Nights)),ISNUMBER(MaxFDP_SignOn_Z),ISNUMBER(MaxFDP_SignOn_Tz),ISNUMBER(MaxFDP_LSect_Dept_Tz),ISNUMBER(MaxFDP_LSect_Arr_Tz),ISNUMBER(MaxFDP_LSect_Block),ISNUMBER(MaxFDP_SignOnToBlockOut),ISNUMBER(MaxFDP_BlockInToSignOff),MaxFDP_AcclimatisedYN&lt;&gt;"",IF(MaxFDP_AcclimatisedYN="No",NOT(ISBLANK(MaxFDP_UnAccRestBefore)),TRUE),IF(MaxFDP_AcclimatisedYN="yES",NOT(ISBLANK(MaxFDP_AccTz)),TRUE),MaxFDP_SignOn_Station&lt;&gt;"",MaxFDP_LSect_Out_Station&lt;&gt;"",MaxFDP_LSect_In_Station&lt;&gt;"",ISNUMBER(MaxFDP_NumSectors),OR(NOT(ISNUMBER(MaxFDP_StbyStartZ)),ISNUMBER(MaxFDP_StbyStartZ),NOT(ISBLANK(maxFDP_StbyDecrement)))),"Ok","Err")</f>
        <v>Err</v>
      </c>
      <c r="F14" s="45"/>
      <c r="G14" s="9"/>
      <c r="H14" s="2"/>
      <c r="I14" s="144" t="s">
        <v>15</v>
      </c>
      <c r="J14" s="144"/>
      <c r="K14" s="36">
        <v>0.52083333333333337</v>
      </c>
      <c r="L14" s="15">
        <v>0.51041666666666663</v>
      </c>
      <c r="M14" s="15">
        <v>0.48958333333333331</v>
      </c>
      <c r="N14" s="15">
        <v>0.45833333333333331</v>
      </c>
      <c r="O14" s="15">
        <v>0.42708333333333331</v>
      </c>
      <c r="P14" s="15">
        <v>0.39583333333333331</v>
      </c>
      <c r="Q14" s="7" t="str" cm="1">
        <f t="array" ref="Q14">IF(OR(MaxFDP_Done&lt;&gt;"Ok",MaxFDP_AcclimatisedYN&lt;&gt;"No"),"",IF(MaxFDP_UnAccRestBefore=I14,INDEX(MaxFDP_UnAccFDPs,ROW()-ROW(MaxFDP_UnAccFDPTop),MaxFDP_NumSectors),""))</f>
        <v/>
      </c>
      <c r="R14" s="1"/>
      <c r="S14" s="1"/>
      <c r="U14" s="41"/>
      <c r="V14" s="96">
        <v>3.8194444444444399E-2</v>
      </c>
      <c r="W14" s="96">
        <f t="shared" si="0"/>
        <v>0.9652777777777779</v>
      </c>
      <c r="X14" s="38">
        <v>3.8194444444444399E-2</v>
      </c>
      <c r="Y14"/>
      <c r="AA14" s="27" t="s">
        <v>31</v>
      </c>
      <c r="AB14" s="90">
        <v>0.28472222222222199</v>
      </c>
      <c r="AD14" s="15">
        <f t="shared" si="1"/>
        <v>0.94444444444444431</v>
      </c>
      <c r="AE14" s="58"/>
    </row>
    <row r="15" spans="1:32" ht="5.0999999999999996" customHeight="1" x14ac:dyDescent="0.45">
      <c r="A15" s="1"/>
      <c r="B15" s="100"/>
      <c r="C15" s="100"/>
      <c r="D15" s="12"/>
      <c r="E15" s="12"/>
      <c r="F15" s="12"/>
      <c r="G15" s="9"/>
      <c r="H15" s="16"/>
      <c r="I15" s="135"/>
      <c r="J15" s="135"/>
      <c r="K15" s="5"/>
      <c r="L15" s="5"/>
      <c r="M15" s="5"/>
      <c r="N15" s="5"/>
      <c r="O15" s="5"/>
      <c r="P15" s="5"/>
      <c r="Q15" s="5"/>
      <c r="R15" s="1"/>
      <c r="S15" s="1"/>
      <c r="U15" s="41"/>
      <c r="V15" s="96">
        <v>4.1666666666666699E-2</v>
      </c>
      <c r="W15" s="96">
        <f t="shared" si="0"/>
        <v>0.96180555555555569</v>
      </c>
      <c r="X15" s="38">
        <v>4.1666666666666602E-2</v>
      </c>
      <c r="Y15"/>
      <c r="AA15" s="27" t="s">
        <v>60</v>
      </c>
      <c r="AB15" s="90">
        <v>0.28819444444444398</v>
      </c>
      <c r="AD15" s="15">
        <f t="shared" si="1"/>
        <v>0.94791666666666652</v>
      </c>
      <c r="AE15" s="58"/>
    </row>
    <row r="16" spans="1:32" ht="15" customHeight="1" x14ac:dyDescent="0.45">
      <c r="A16" s="1"/>
      <c r="B16" s="116" t="s">
        <v>132</v>
      </c>
      <c r="C16" s="116"/>
      <c r="D16" s="21">
        <v>4.1666666666666664E-2</v>
      </c>
      <c r="E16" s="143" t="s">
        <v>144</v>
      </c>
      <c r="F16" s="143"/>
      <c r="G16" s="9"/>
      <c r="H16" s="2"/>
      <c r="I16" s="149" t="s">
        <v>153</v>
      </c>
      <c r="J16" s="149"/>
      <c r="K16" s="149"/>
      <c r="L16" s="149"/>
      <c r="M16" s="149"/>
      <c r="N16" s="149"/>
      <c r="O16" s="149"/>
      <c r="P16" s="149"/>
      <c r="Q16" s="1"/>
      <c r="R16" s="1"/>
      <c r="S16" s="1"/>
      <c r="U16" s="41"/>
      <c r="V16" s="96">
        <v>4.5138888888888902E-2</v>
      </c>
      <c r="W16" s="96">
        <f t="shared" si="0"/>
        <v>0.95833333333333348</v>
      </c>
      <c r="X16" s="38">
        <v>4.5138888888888798E-2</v>
      </c>
      <c r="Y16"/>
      <c r="AA16" s="27" t="s">
        <v>32</v>
      </c>
      <c r="AB16" s="90">
        <v>0.29166666666666702</v>
      </c>
      <c r="AD16" s="15">
        <f t="shared" si="1"/>
        <v>0.95138888888888873</v>
      </c>
      <c r="AE16" s="58"/>
    </row>
    <row r="17" spans="1:31" ht="15" customHeight="1" x14ac:dyDescent="0.45">
      <c r="A17" s="1"/>
      <c r="B17" s="129" t="str">
        <f>IF(OR(ISBLANK(MaxFDP_LSect_Out_Station),NOT(ISNUMBER(MaxFDP_LSect_Dept_Tz)),NOT(ISNUMBER(MaxFDP_LastPushZ))),"Planned Pushback Time ???? :","Planned Push (" &amp; MaxFDP_LSect_Out_Station&amp;" @ "&amp;TEXT(MaxFDP_LastPushZ+MaxFDP_LSect_Dept_Tz,"hh:mm")&amp;" L) :")</f>
        <v>Planned Pushback Time ???? :</v>
      </c>
      <c r="C17" s="129"/>
      <c r="D17" s="75"/>
      <c r="E17" s="59" t="s">
        <v>131</v>
      </c>
      <c r="F17" s="60" t="str">
        <f>IF(AND(MaxFDP_Done="Ok",ISNUMBER(MaxFDP_LastPushZ)),IF(MaxFDP_NoExt_LatestLastPush_Z&gt;=MaxFDP_LastPushZ+IF(MaxFDP_LastPushZ&lt;MaxFDP_SignOn_Z,1,0),"+","-")&amp;TEXT(ABS(MaxFDP_NoExt_LatestLastPush_Z-MaxFDP_LastPushZ-IF(MaxFDP_LastPushZ&lt;MaxFDP_SignOn_Z,1,0)),"hh:mm"),"N/A")</f>
        <v>N/A</v>
      </c>
      <c r="G17" s="23" t="e">
        <f>ABS(MaxFDP_NoExt_LatestLastPush_Z-MaxFDP_LastPushZ)</f>
        <v>#VALUE!</v>
      </c>
      <c r="H17" s="2"/>
      <c r="I17" s="150"/>
      <c r="J17" s="150"/>
      <c r="K17" s="150"/>
      <c r="L17" s="150"/>
      <c r="M17" s="150"/>
      <c r="N17" s="150"/>
      <c r="O17" s="150"/>
      <c r="P17" s="150"/>
      <c r="Q17" s="18"/>
      <c r="R17" s="1"/>
      <c r="S17" s="1"/>
      <c r="U17" s="41"/>
      <c r="V17" s="96">
        <v>4.8611111111111098E-2</v>
      </c>
      <c r="W17" s="96">
        <f t="shared" si="0"/>
        <v>0.95486111111111127</v>
      </c>
      <c r="X17" s="38">
        <v>4.8611111111111001E-2</v>
      </c>
      <c r="Y17"/>
      <c r="AA17" s="27" t="s">
        <v>33</v>
      </c>
      <c r="AB17" s="90">
        <v>0.29513888888888901</v>
      </c>
      <c r="AC17" s="42"/>
      <c r="AD17" s="15">
        <f t="shared" si="1"/>
        <v>0.95486111111111094</v>
      </c>
      <c r="AE17" s="58"/>
    </row>
    <row r="18" spans="1:31" ht="15" customHeight="1" x14ac:dyDescent="0.45">
      <c r="A18" s="1"/>
      <c r="B18" s="116" t="s">
        <v>23</v>
      </c>
      <c r="C18" s="116"/>
      <c r="D18" s="20">
        <v>1.0416666666666701E-2</v>
      </c>
      <c r="E18" s="143" t="s">
        <v>121</v>
      </c>
      <c r="F18" s="143"/>
      <c r="G18" s="12"/>
      <c r="H18" s="2"/>
      <c r="I18" s="128" t="s">
        <v>154</v>
      </c>
      <c r="J18" s="128"/>
      <c r="K18" s="128"/>
      <c r="L18" s="128"/>
      <c r="M18" s="128"/>
      <c r="N18" s="128"/>
      <c r="O18" s="128"/>
      <c r="P18" s="128"/>
      <c r="Q18" s="5"/>
      <c r="R18" s="1"/>
      <c r="S18" s="1"/>
      <c r="U18" s="41"/>
      <c r="V18" s="96">
        <v>5.2083333333333301E-2</v>
      </c>
      <c r="W18" s="96">
        <f t="shared" si="0"/>
        <v>0.95138888888888906</v>
      </c>
      <c r="X18" s="38">
        <v>5.2083333333333197E-2</v>
      </c>
      <c r="Y18"/>
      <c r="AA18" s="27" t="s">
        <v>34</v>
      </c>
      <c r="AB18" s="90">
        <v>0.29861111111111099</v>
      </c>
      <c r="AD18" s="15">
        <f t="shared" si="1"/>
        <v>0.95833333333333315</v>
      </c>
      <c r="AE18" s="58"/>
    </row>
    <row r="19" spans="1:31" ht="15" customHeight="1" x14ac:dyDescent="0.45">
      <c r="A19" s="1"/>
      <c r="B19" s="12"/>
      <c r="C19" s="12"/>
      <c r="D19" s="130" t="str">
        <f>IF(AND(ISNUMBER(MaxFDP_LastPushZ),MaxFDP_Done="Ok"),MaxFDP_LastPushZ+MaxFDP_LSect_Block+MaxFDP_BlockInToSignOff-MaxFDP_SignOn_Z+IF(MaxFDP_LastPushZ+MaxFDP_LSect_Block+MaxFDP_BlockInToSignOff-MaxFDP_SignOn_Z&lt;0,1,0),"")</f>
        <v/>
      </c>
      <c r="E19" s="130"/>
      <c r="F19" s="130"/>
      <c r="G19" s="13"/>
      <c r="H19" s="2"/>
      <c r="I19" s="148"/>
      <c r="J19" s="148"/>
      <c r="K19" s="148"/>
      <c r="L19" s="148"/>
      <c r="M19" s="148"/>
      <c r="N19" s="148"/>
      <c r="O19" s="148"/>
      <c r="P19" s="148"/>
      <c r="Q19" s="18"/>
      <c r="R19" s="1"/>
      <c r="S19" s="1"/>
      <c r="U19" s="41"/>
      <c r="V19" s="96">
        <v>5.5555555555555601E-2</v>
      </c>
      <c r="W19" s="96">
        <f t="shared" si="0"/>
        <v>0.94791666666666685</v>
      </c>
      <c r="X19" s="38">
        <v>5.55555555555554E-2</v>
      </c>
      <c r="Y19"/>
      <c r="AA19" s="27" t="s">
        <v>35</v>
      </c>
      <c r="AB19" s="90">
        <v>0.30208333333333298</v>
      </c>
      <c r="AD19" s="15">
        <f t="shared" si="1"/>
        <v>0.96180555555555536</v>
      </c>
      <c r="AE19" s="58"/>
    </row>
    <row r="20" spans="1:31" ht="15" customHeight="1" x14ac:dyDescent="0.45">
      <c r="A20" s="1"/>
      <c r="B20" s="47" t="s">
        <v>118</v>
      </c>
      <c r="C20" s="3" t="s">
        <v>6</v>
      </c>
      <c r="D20" s="3" t="s">
        <v>8</v>
      </c>
      <c r="E20" s="10" t="s">
        <v>28</v>
      </c>
      <c r="F20" s="3" t="s">
        <v>12</v>
      </c>
      <c r="G20" s="23" t="e">
        <f>IF(MaxFDP_SignOn_L&gt;1,MaxFDP_SignOn_L-1)</f>
        <v>#VALUE!</v>
      </c>
      <c r="H20" s="2"/>
      <c r="I20" s="148"/>
      <c r="J20" s="148"/>
      <c r="K20" s="148"/>
      <c r="L20" s="148"/>
      <c r="M20" s="148"/>
      <c r="N20" s="148"/>
      <c r="O20" s="148"/>
      <c r="P20" s="148"/>
      <c r="Q20" s="18"/>
      <c r="R20" s="1"/>
      <c r="S20" s="1"/>
      <c r="U20" s="41"/>
      <c r="V20" s="96">
        <v>5.9027777777777797E-2</v>
      </c>
      <c r="W20" s="96">
        <f t="shared" si="0"/>
        <v>0.94444444444444464</v>
      </c>
      <c r="X20" s="38">
        <v>5.9027777777777603E-2</v>
      </c>
      <c r="Y20"/>
      <c r="AA20" s="27" t="s">
        <v>36</v>
      </c>
      <c r="AB20" s="90">
        <v>0.30555555555555602</v>
      </c>
      <c r="AD20" s="15">
        <f t="shared" si="1"/>
        <v>0.96527777777777757</v>
      </c>
      <c r="AE20" s="58"/>
    </row>
    <row r="21" spans="1:31" ht="15" customHeight="1" x14ac:dyDescent="0.45">
      <c r="A21" s="1"/>
      <c r="B21" s="99" t="s">
        <v>9</v>
      </c>
      <c r="C21" s="25" t="str">
        <f>IF(NOT(ISBLANK(MaxFDP_SignOn_Station)),MaxFDP_SignOn_Station,"N/A")</f>
        <v>N/A</v>
      </c>
      <c r="D21" s="66" t="str">
        <f>IF(ISNUMBER(MaxFDP_SignOn_Z),MaxFDP_SignOn_Z,"N/A")</f>
        <v>N/A</v>
      </c>
      <c r="E21" s="14" t="str">
        <f>IF(ISNUMBER(MaxFDP_SignOn_Tz),MaxFDP_SignOn_Tz,"N/A")</f>
        <v>N/A</v>
      </c>
      <c r="F21" s="67" t="str">
        <f>IF(AND(ISNUMBER(MaxFDP_SignOn_Z),ISNUMBER(MaxFDP_SignOn_Tz)),TIME(HOUR(MaxFDP_SignOn_Z+MaxFDP_SignOn_Tz),MINUTE(MaxFDP_SignOn_Z+MaxFDP_SignOn_Tz),0),"N/A")</f>
        <v>N/A</v>
      </c>
      <c r="G21" s="11"/>
      <c r="H21" s="2"/>
      <c r="I21" s="148"/>
      <c r="J21" s="148"/>
      <c r="K21" s="148"/>
      <c r="L21" s="148"/>
      <c r="M21" s="148"/>
      <c r="N21" s="148"/>
      <c r="O21" s="148"/>
      <c r="P21" s="148"/>
      <c r="Q21" s="18"/>
      <c r="R21" s="1"/>
      <c r="S21" s="1"/>
      <c r="U21" s="41"/>
      <c r="V21" s="96">
        <v>6.25E-2</v>
      </c>
      <c r="W21" s="96">
        <f t="shared" si="0"/>
        <v>0.94097222222222243</v>
      </c>
      <c r="X21" s="38">
        <v>6.2499999999999799E-2</v>
      </c>
      <c r="Y21"/>
      <c r="AA21" s="27" t="s">
        <v>59</v>
      </c>
      <c r="AB21" s="90">
        <v>0.30902777777777801</v>
      </c>
      <c r="AD21" s="15">
        <f t="shared" si="1"/>
        <v>0.96874999999999978</v>
      </c>
      <c r="AE21" s="58"/>
    </row>
    <row r="22" spans="1:31" ht="15" customHeight="1" thickBot="1" x14ac:dyDescent="0.5">
      <c r="A22" s="1"/>
      <c r="B22" s="99" t="s">
        <v>11</v>
      </c>
      <c r="C22" s="110" t="str">
        <f>IF(ISNUMBER(MaxFDP_MaxFDP),MaxFDP_MaxFDP,"N/A")</f>
        <v>N/A</v>
      </c>
      <c r="D22" s="111"/>
      <c r="E22" s="111"/>
      <c r="F22" s="112"/>
      <c r="G22" s="11"/>
      <c r="H22" s="2"/>
      <c r="I22" s="148"/>
      <c r="J22" s="148"/>
      <c r="K22" s="148"/>
      <c r="L22" s="148"/>
      <c r="M22" s="148"/>
      <c r="N22" s="148"/>
      <c r="O22" s="148"/>
      <c r="P22" s="148"/>
      <c r="Q22" s="18"/>
      <c r="R22" s="1"/>
      <c r="S22" s="1"/>
      <c r="U22" s="41"/>
      <c r="V22" s="96">
        <v>6.5972222222222196E-2</v>
      </c>
      <c r="W22" s="96">
        <f t="shared" si="0"/>
        <v>0.93750000000000022</v>
      </c>
      <c r="X22" s="39"/>
      <c r="Y22"/>
      <c r="AA22" s="27" t="s">
        <v>37</v>
      </c>
      <c r="AB22" s="90">
        <v>0.3125</v>
      </c>
      <c r="AD22" s="15">
        <f t="shared" si="1"/>
        <v>0.97222222222222199</v>
      </c>
      <c r="AE22" s="58"/>
    </row>
    <row r="23" spans="1:31" ht="15" customHeight="1" thickTop="1" x14ac:dyDescent="0.45">
      <c r="A23" s="1"/>
      <c r="B23" s="99" t="s">
        <v>18</v>
      </c>
      <c r="C23" s="76">
        <f>MaxFDP_LSect_Out_Station</f>
        <v>0</v>
      </c>
      <c r="D23" s="84" t="str">
        <f>IF(AND(ISNUMBER(MaxFDP_LastIn_Z),ISNUMBER(MaxFDP_LSect_Block)),MaxFDP_LastIn_Z-MaxFDP_LSect_Block+IF(MaxFDP_LastIn_Z-MaxFDP_LSect_Block&lt;0,1,0),"N/A")</f>
        <v>N/A</v>
      </c>
      <c r="E23" s="77">
        <f>MaxFDP_LSect_Dept_Tz</f>
        <v>0</v>
      </c>
      <c r="F23" s="78" t="str">
        <f>IF(AND(ISNUMBER(MaxFDP_NoExt_LatestLastPush_Z),ISNUMBER(MaxFDP_LSect_Dept_Tz)),TIME(HOUR(MaxFDP_NoExt_LatestLastPush_Z+MaxFDP_LSect_Dept_Tz),MINUTE(MaxFDP_NoExt_LatestLastPush_Z+MaxFDP_LSect_Dept_Tz),0),"N/A")</f>
        <v>N/A</v>
      </c>
      <c r="G23" s="11"/>
      <c r="H23" s="2"/>
      <c r="I23" s="148"/>
      <c r="J23" s="148"/>
      <c r="K23" s="148"/>
      <c r="L23" s="148"/>
      <c r="M23" s="148"/>
      <c r="N23" s="148"/>
      <c r="O23" s="148"/>
      <c r="P23" s="148"/>
      <c r="Q23" s="18"/>
      <c r="R23" s="1"/>
      <c r="S23" s="80"/>
      <c r="U23" s="41"/>
      <c r="V23" s="96">
        <v>6.9444444444444406E-2</v>
      </c>
      <c r="W23" s="96">
        <f t="shared" si="0"/>
        <v>0.93402777777777801</v>
      </c>
      <c r="X23" s="39"/>
      <c r="Y23"/>
      <c r="AA23" s="27" t="s">
        <v>0</v>
      </c>
      <c r="AB23" s="90">
        <v>0.31597222222222199</v>
      </c>
      <c r="AD23" s="15">
        <f t="shared" si="1"/>
        <v>0.9756944444444442</v>
      </c>
      <c r="AE23" s="58"/>
    </row>
    <row r="24" spans="1:31" ht="15" customHeight="1" x14ac:dyDescent="0.45">
      <c r="A24" s="1"/>
      <c r="B24" s="99" t="s">
        <v>17</v>
      </c>
      <c r="C24" s="113" t="str">
        <f>IF(ISNUMBER(MaxFDP_LSect_Block),MaxFDP_LSect_Block,"N/A")</f>
        <v>N/A</v>
      </c>
      <c r="D24" s="114"/>
      <c r="E24" s="114"/>
      <c r="F24" s="115"/>
      <c r="G24" s="11"/>
      <c r="H24" s="2"/>
      <c r="I24" s="127" t="s">
        <v>151</v>
      </c>
      <c r="J24" s="127"/>
      <c r="K24" s="127"/>
      <c r="L24" s="127"/>
      <c r="M24" s="127"/>
      <c r="N24" s="127"/>
      <c r="O24" s="127"/>
      <c r="P24" s="127"/>
      <c r="Q24" s="49"/>
      <c r="R24" s="1"/>
      <c r="S24" s="1"/>
      <c r="U24" s="41"/>
      <c r="V24" s="96">
        <v>7.2916666666666699E-2</v>
      </c>
      <c r="W24" s="96">
        <f t="shared" si="0"/>
        <v>0.9305555555555558</v>
      </c>
      <c r="X24" s="39"/>
      <c r="Y24"/>
      <c r="AA24" s="27" t="s">
        <v>75</v>
      </c>
      <c r="AB24" s="90">
        <v>0.31944444444444398</v>
      </c>
      <c r="AD24" s="15">
        <f t="shared" si="1"/>
        <v>0.97916666666666641</v>
      </c>
      <c r="AE24" s="74"/>
    </row>
    <row r="25" spans="1:31" ht="15" customHeight="1" x14ac:dyDescent="0.45">
      <c r="A25" s="1"/>
      <c r="B25" s="99" t="s">
        <v>20</v>
      </c>
      <c r="C25" s="123">
        <f>MaxFDP_LSect_In_Station</f>
        <v>0</v>
      </c>
      <c r="D25" s="83" t="str">
        <f>IF(AND(ISNUMBER(MaxFDP_BlockInToSignOff),ISNUMBER(MaxFDP_SignOff_Z)),MaxFDP_SignOff_Z-MaxFDP_BlockInToSignOff+IF(MaxFDP_SignOff_Z-MaxFDP_BlockInToSignOff&lt;0,1,0),"N/A")</f>
        <v>N/A</v>
      </c>
      <c r="E25" s="125">
        <f>MaxFDP_LSect_Arr_Tz</f>
        <v>0</v>
      </c>
      <c r="F25" s="72" t="str">
        <f>IF(AND(ISNUMBER(MaxFDP_LastIn_Z),ISNUMBER(MaxFDP_LSect_Arr_Tz)),TIME(HOUR(MaxFDP_LastIn_Z+MaxFDP_LSect_Arr_Tz),MINUTE(MaxFDP_LastIn_Z+MaxFDP_LSect_Arr_Tz),0),"N/A")</f>
        <v>N/A</v>
      </c>
      <c r="G25" s="11"/>
      <c r="H25" s="2"/>
      <c r="I25" s="127"/>
      <c r="J25" s="127"/>
      <c r="K25" s="127"/>
      <c r="L25" s="127"/>
      <c r="M25" s="127"/>
      <c r="N25" s="127"/>
      <c r="O25" s="127"/>
      <c r="P25" s="127"/>
      <c r="Q25" s="49"/>
      <c r="R25" s="1"/>
      <c r="S25" s="1"/>
      <c r="T25"/>
      <c r="U25" s="41"/>
      <c r="V25" s="96">
        <v>7.6388888888888895E-2</v>
      </c>
      <c r="W25" s="96">
        <f t="shared" si="0"/>
        <v>0.92708333333333359</v>
      </c>
      <c r="X25" s="39"/>
      <c r="Y25"/>
      <c r="AA25" s="27" t="s">
        <v>113</v>
      </c>
      <c r="AB25" s="90">
        <v>0.32291666666666702</v>
      </c>
      <c r="AD25" s="15">
        <f t="shared" si="1"/>
        <v>0.98263888888888862</v>
      </c>
      <c r="AE25" s="58"/>
    </row>
    <row r="26" spans="1:31" ht="15" customHeight="1" thickBot="1" x14ac:dyDescent="0.5">
      <c r="A26" s="1"/>
      <c r="B26" s="99" t="s">
        <v>19</v>
      </c>
      <c r="C26" s="124"/>
      <c r="D26" s="81" t="str">
        <f>IF(ISNUMBER(MaxFDP_Signoff_Raw),MaxFDP_Signoff_Raw,"N/A")</f>
        <v>N/A</v>
      </c>
      <c r="E26" s="126"/>
      <c r="F26" s="73" t="str">
        <f>IF(AND(ISNUMBER(MaxFDP_SignOff_Z),ISNUMBER(MaxFDP_LSect_Arr_Tz)),TIME(HOUR(MaxFDP_SignOff_Z+MaxFDP_LSect_Arr_Tz),MINUTE(MaxFDP_SignOff_Z+MaxFDP_LSect_Arr_Tz),0),"N/A")</f>
        <v>N/A</v>
      </c>
      <c r="G26" s="9"/>
      <c r="H26" s="2"/>
      <c r="I26" s="127"/>
      <c r="J26" s="127"/>
      <c r="K26" s="127"/>
      <c r="L26" s="127"/>
      <c r="M26" s="127"/>
      <c r="N26" s="127"/>
      <c r="O26" s="127"/>
      <c r="P26" s="127"/>
      <c r="Q26" s="49"/>
      <c r="R26" s="1"/>
      <c r="S26" s="1"/>
      <c r="T26"/>
      <c r="U26" s="41"/>
      <c r="V26" s="96">
        <v>7.9861111111111105E-2</v>
      </c>
      <c r="W26" s="96">
        <f t="shared" si="0"/>
        <v>0.92361111111111138</v>
      </c>
      <c r="X26" s="39"/>
      <c r="Y26"/>
      <c r="AA26" s="27" t="s">
        <v>43</v>
      </c>
      <c r="AB26" s="90">
        <v>0.32638888888888901</v>
      </c>
      <c r="AD26" s="15">
        <f t="shared" si="1"/>
        <v>0.98611111111111083</v>
      </c>
      <c r="AE26" s="58"/>
    </row>
    <row r="27" spans="1:31" ht="15" customHeight="1" thickTop="1" x14ac:dyDescent="0.45">
      <c r="A27" s="1"/>
      <c r="B27" s="99" t="s">
        <v>147</v>
      </c>
      <c r="C27" s="107">
        <f>1/24</f>
        <v>4.1666666666666664E-2</v>
      </c>
      <c r="D27" s="108"/>
      <c r="E27" s="108"/>
      <c r="F27" s="109"/>
      <c r="G27" s="9"/>
      <c r="H27" s="1"/>
      <c r="I27" s="127" t="s">
        <v>152</v>
      </c>
      <c r="J27" s="127"/>
      <c r="K27" s="127"/>
      <c r="L27" s="127"/>
      <c r="M27" s="127"/>
      <c r="N27" s="127"/>
      <c r="O27" s="127"/>
      <c r="P27" s="127"/>
      <c r="Q27" s="49"/>
      <c r="R27" s="1"/>
      <c r="S27" s="1"/>
      <c r="T27"/>
      <c r="U27" s="41"/>
      <c r="V27" s="96">
        <v>8.3333333333333301E-2</v>
      </c>
      <c r="W27" s="96">
        <f t="shared" si="0"/>
        <v>0.92013888888888917</v>
      </c>
      <c r="Y27"/>
      <c r="AA27" s="27" t="s">
        <v>1</v>
      </c>
      <c r="AB27" s="90">
        <v>0.32986111111111099</v>
      </c>
      <c r="AD27" s="15">
        <f t="shared" si="1"/>
        <v>0.98958333333333304</v>
      </c>
      <c r="AE27" s="58"/>
    </row>
    <row r="28" spans="1:31" ht="15" customHeight="1" x14ac:dyDescent="0.45">
      <c r="A28" s="1"/>
      <c r="B28" s="99" t="s">
        <v>19</v>
      </c>
      <c r="C28" s="53">
        <f>MaxFDP_LSect_In_Station</f>
        <v>0</v>
      </c>
      <c r="D28" s="82" t="str">
        <f>IFERROR(MaxFDP_SignOff_Z+MaxFDP_FDPExtension,"N/A")</f>
        <v>N/A</v>
      </c>
      <c r="E28" s="54">
        <f>E25</f>
        <v>0</v>
      </c>
      <c r="F28" s="68" t="str">
        <f>IFERROR(TIME(HOUR(MaxFDP_SignOff_Ext_Z+MaxFDP_LSect_Arr_Tz),MINUTE(MaxFDP_SignOff_Ext_Z+MaxFDP_LSect_Arr_Tz),0),"N/A")</f>
        <v>N/A</v>
      </c>
      <c r="G28" s="19"/>
      <c r="H28" s="1"/>
      <c r="I28" s="127"/>
      <c r="J28" s="127"/>
      <c r="K28" s="127"/>
      <c r="L28" s="127"/>
      <c r="M28" s="127"/>
      <c r="N28" s="127"/>
      <c r="O28" s="127"/>
      <c r="P28" s="127"/>
      <c r="Q28" s="1"/>
      <c r="R28" s="1"/>
      <c r="S28" s="80"/>
      <c r="T28"/>
      <c r="U28" s="41"/>
      <c r="V28" s="96">
        <v>8.6805555555555594E-2</v>
      </c>
      <c r="W28" s="96">
        <f t="shared" si="0"/>
        <v>0.91666666666666696</v>
      </c>
      <c r="X28" s="39"/>
      <c r="Y28"/>
      <c r="AA28" s="27" t="s">
        <v>89</v>
      </c>
      <c r="AB28" s="90">
        <v>0.33333333333333298</v>
      </c>
      <c r="AD28" s="15">
        <f t="shared" si="1"/>
        <v>0.99305555555555525</v>
      </c>
      <c r="AE28" s="58"/>
    </row>
    <row r="29" spans="1:31" ht="15" customHeight="1" x14ac:dyDescent="0.45">
      <c r="A29" s="1"/>
      <c r="B29" s="99" t="s">
        <v>150</v>
      </c>
      <c r="C29" s="119">
        <f>2/24</f>
        <v>8.3333333333333329E-2</v>
      </c>
      <c r="D29" s="120"/>
      <c r="E29" s="120"/>
      <c r="F29" s="121"/>
      <c r="G29" s="9"/>
      <c r="H29" s="1"/>
      <c r="I29" s="127"/>
      <c r="J29" s="127"/>
      <c r="K29" s="127"/>
      <c r="L29" s="127"/>
      <c r="M29" s="127"/>
      <c r="N29" s="127"/>
      <c r="O29" s="127"/>
      <c r="P29" s="127"/>
      <c r="Q29" s="1"/>
      <c r="R29" s="1"/>
      <c r="S29" s="1"/>
      <c r="T29"/>
      <c r="U29" s="41"/>
      <c r="V29" s="96">
        <v>9.0277777777777804E-2</v>
      </c>
      <c r="W29" s="96">
        <f t="shared" si="0"/>
        <v>0.91319444444444475</v>
      </c>
      <c r="X29" s="39"/>
      <c r="Y29"/>
      <c r="AA29" s="27" t="s">
        <v>5</v>
      </c>
      <c r="AB29" s="90">
        <v>0.33680555555555602</v>
      </c>
      <c r="AD29" s="15">
        <f t="shared" si="1"/>
        <v>0.99652777777777746</v>
      </c>
      <c r="AE29" s="58"/>
    </row>
    <row r="30" spans="1:31" ht="15" customHeight="1" x14ac:dyDescent="0.45">
      <c r="A30" s="1"/>
      <c r="B30" s="99" t="s">
        <v>19</v>
      </c>
      <c r="C30" s="101">
        <f>MaxFDP_LSect_In_Station</f>
        <v>0</v>
      </c>
      <c r="D30" s="102" t="str">
        <f>IFERROR(MaxFDP_SignOff_Z+MaxFDP_FDPExtensionHomeBase,"N/A")</f>
        <v>N/A</v>
      </c>
      <c r="E30" s="103">
        <f>E25</f>
        <v>0</v>
      </c>
      <c r="F30" s="104" t="str">
        <f>IFERROR(TIME(HOUR(MaxFDP_SignOff_ExtHomeBase_Z+MaxFDP_LSect_Arr_Tz),MINUTE(MaxFDP_SignOff_ExtHomeBase_Z+MaxFDP_LSect_Arr_Tz),0),"N/A")</f>
        <v>N/A</v>
      </c>
      <c r="G30" s="9"/>
      <c r="H30" s="1"/>
      <c r="I30" s="127"/>
      <c r="J30" s="127"/>
      <c r="K30" s="127"/>
      <c r="L30" s="127"/>
      <c r="M30" s="127"/>
      <c r="N30" s="127"/>
      <c r="O30" s="127"/>
      <c r="P30" s="127"/>
      <c r="Q30" s="1"/>
      <c r="R30" s="1"/>
      <c r="S30" s="1"/>
      <c r="T30"/>
      <c r="U30" s="41"/>
      <c r="V30" s="96">
        <v>9.375E-2</v>
      </c>
      <c r="W30" s="96">
        <f t="shared" si="0"/>
        <v>0.90972222222222254</v>
      </c>
      <c r="X30" s="39"/>
      <c r="Y30"/>
      <c r="AA30" s="27" t="s">
        <v>64</v>
      </c>
      <c r="AB30" s="90">
        <v>0.34027777777777801</v>
      </c>
      <c r="AD30" s="15">
        <f t="shared" si="1"/>
        <v>0</v>
      </c>
      <c r="AE30" s="58"/>
    </row>
    <row r="31" spans="1:31" ht="15" customHeight="1" x14ac:dyDescent="0.45">
      <c r="A31" s="1"/>
      <c r="B31" s="19"/>
      <c r="C31" s="19"/>
      <c r="D31" s="19"/>
      <c r="E31" s="19"/>
      <c r="F31" s="19"/>
      <c r="G31" s="9"/>
      <c r="H31" s="1"/>
      <c r="I31" s="127"/>
      <c r="J31" s="127"/>
      <c r="K31" s="127"/>
      <c r="L31" s="127"/>
      <c r="M31" s="127"/>
      <c r="N31" s="127"/>
      <c r="O31" s="127"/>
      <c r="P31" s="127"/>
      <c r="Q31" s="1"/>
      <c r="R31" s="1"/>
      <c r="S31" s="1"/>
      <c r="T31"/>
      <c r="U31" s="41"/>
      <c r="V31" s="96">
        <v>9.7222222222222196E-2</v>
      </c>
      <c r="W31" s="96">
        <f t="shared" si="0"/>
        <v>0.90625000000000033</v>
      </c>
      <c r="X31" s="39"/>
      <c r="Y31"/>
      <c r="AA31" s="27" t="s">
        <v>82</v>
      </c>
      <c r="AB31" s="90">
        <v>0.34375</v>
      </c>
      <c r="AD31" s="15">
        <f t="shared" si="1"/>
        <v>3.472222222222222E-3</v>
      </c>
      <c r="AE31" s="58"/>
    </row>
    <row r="32" spans="1:31" ht="15" customHeight="1" x14ac:dyDescent="0.45">
      <c r="A32" s="1"/>
      <c r="B32" s="118" t="str">
        <f>"Max FDP Last Sector Push from "&amp;IF(ISBLANK(MaxFDP_LSect_Out_Station),"????",MaxFDP_LSect_Out_Station)&amp; " (to "&amp;IF(ISBLANK(MaxFDP_LSect_In_Station),"????",MaxFDP_LSect_In_Station)&amp;")"</f>
        <v>Max FDP Last Sector Push from ???? (to ????)</v>
      </c>
      <c r="C32" s="118"/>
      <c r="D32" s="118"/>
      <c r="E32" s="118"/>
      <c r="F32" s="118"/>
      <c r="G32" s="9"/>
      <c r="H32" s="1"/>
      <c r="I32" s="127"/>
      <c r="J32" s="127"/>
      <c r="K32" s="127"/>
      <c r="L32" s="127"/>
      <c r="M32" s="127"/>
      <c r="N32" s="127"/>
      <c r="O32" s="127"/>
      <c r="P32" s="127"/>
      <c r="Q32" s="1"/>
      <c r="R32" s="1"/>
      <c r="S32" s="1"/>
      <c r="T32"/>
      <c r="U32" s="41"/>
      <c r="V32" s="96">
        <v>0.100694444444444</v>
      </c>
      <c r="W32" s="96">
        <f t="shared" si="0"/>
        <v>0.90277777777777812</v>
      </c>
      <c r="X32" s="39"/>
      <c r="Y32"/>
      <c r="AA32" s="27" t="s">
        <v>81</v>
      </c>
      <c r="AB32" s="90">
        <v>0.34722222222222199</v>
      </c>
      <c r="AD32" s="15">
        <f t="shared" si="1"/>
        <v>6.9444444444444441E-3</v>
      </c>
      <c r="AE32" s="58"/>
    </row>
    <row r="33" spans="1:31" ht="14.25" customHeight="1" x14ac:dyDescent="0.45">
      <c r="A33" s="2"/>
      <c r="B33" s="116" t="s">
        <v>27</v>
      </c>
      <c r="C33" s="116"/>
      <c r="D33" s="117"/>
      <c r="E33" s="85" t="str">
        <f>MaxFDP_NoExt_LatestLastPush_Z</f>
        <v>N/A</v>
      </c>
      <c r="F33" s="70" t="str">
        <f>IFERROR(TIME(HOUR(MaxFDP_NoExt_LatestLastPush_Z+MaxFDP_LSect_Dept_Tz),MINUTE(MaxFDP_NoExt_LatestLastPush_Z+MaxFDP_LSect_Dept_Tz),0),"N/A")</f>
        <v>N/A</v>
      </c>
      <c r="G33" s="9"/>
      <c r="H33" s="2"/>
      <c r="I33" s="127" t="s">
        <v>155</v>
      </c>
      <c r="J33" s="127"/>
      <c r="K33" s="127"/>
      <c r="L33" s="127"/>
      <c r="M33" s="127"/>
      <c r="N33" s="127"/>
      <c r="O33" s="127"/>
      <c r="P33" s="127"/>
      <c r="Q33" s="55"/>
      <c r="R33" s="55"/>
      <c r="S33" s="55"/>
      <c r="T33"/>
      <c r="U33" s="41"/>
      <c r="V33" s="96">
        <v>0.114583333333333</v>
      </c>
      <c r="W33" s="96">
        <f t="shared" si="0"/>
        <v>0.89930555555555591</v>
      </c>
      <c r="X33" s="39"/>
      <c r="Y33"/>
      <c r="AA33" s="27" t="s">
        <v>83</v>
      </c>
      <c r="AB33" s="90">
        <v>0.35069444444444398</v>
      </c>
      <c r="AD33" s="15">
        <f t="shared" si="1"/>
        <v>1.0416666666666666E-2</v>
      </c>
      <c r="AE33" s="58"/>
    </row>
    <row r="34" spans="1:31" x14ac:dyDescent="0.45">
      <c r="A34" s="2"/>
      <c r="B34" s="116" t="s">
        <v>149</v>
      </c>
      <c r="C34" s="116"/>
      <c r="D34" s="117"/>
      <c r="E34" s="86" t="str">
        <f>IFERROR(MaxFDP_NoExt_LatestLastPush_Z+MaxFDP_FDPExtension,"N/A")</f>
        <v>N/A</v>
      </c>
      <c r="F34" s="71" t="str">
        <f>IFERROR(TIME(HOUR(MaxFDP_NoExt_LatestLastPush_Z+MaxFDP_FDPExtension+MaxFDP_LSect_Dept_Tz),MINUTE(MaxFDP_NoExt_LatestLastPush_Z+MaxFDP_FDPExtension+MaxFDP_LSect_Dept_Tz),0),"N/A")</f>
        <v>N/A</v>
      </c>
      <c r="G34" s="9"/>
      <c r="H34" s="98"/>
      <c r="I34" s="127"/>
      <c r="J34" s="127"/>
      <c r="K34" s="127"/>
      <c r="L34" s="127"/>
      <c r="M34" s="127"/>
      <c r="N34" s="127"/>
      <c r="O34" s="127"/>
      <c r="P34" s="127"/>
      <c r="Q34" s="2"/>
      <c r="R34" s="2"/>
      <c r="S34" s="2"/>
      <c r="T34"/>
      <c r="U34" s="41"/>
      <c r="V34" s="96">
        <v>0.118055555555556</v>
      </c>
      <c r="W34" s="96">
        <f t="shared" si="0"/>
        <v>0.8958333333333337</v>
      </c>
      <c r="X34" s="39"/>
      <c r="Y34"/>
      <c r="AA34" s="27" t="s">
        <v>99</v>
      </c>
      <c r="AB34" s="90">
        <v>0.35416666666666702</v>
      </c>
      <c r="AD34" s="15">
        <f t="shared" si="1"/>
        <v>1.3888888888888888E-2</v>
      </c>
      <c r="AE34" s="58"/>
    </row>
    <row r="35" spans="1:31" x14ac:dyDescent="0.45">
      <c r="A35" s="2"/>
      <c r="B35" s="116" t="s">
        <v>148</v>
      </c>
      <c r="C35" s="116"/>
      <c r="D35" s="117"/>
      <c r="E35" s="105" t="str">
        <f>IFERROR(MaxFDP_NoExt_LatestLastPush_Z+MaxFDP_FDPExtensionHomeBase,"N/A")</f>
        <v>N/A</v>
      </c>
      <c r="F35" s="106" t="str">
        <f>IFERROR(TIME(HOUR(MaxFDP_NoExt_LatestLastPush_Z+MaxFDP_FDPExtensionHomeBase+MaxFDP_LSect_Dept_Tz),MINUTE(MaxFDP_NoExt_LatestLastPush_Z+MaxFDP_FDPExtensionHomeBase+MaxFDP_LSect_Dept_Tz),0),"N/A")</f>
        <v>N/A</v>
      </c>
      <c r="G35" s="9"/>
      <c r="H35" s="2"/>
      <c r="I35" s="127"/>
      <c r="J35" s="127"/>
      <c r="K35" s="127"/>
      <c r="L35" s="127"/>
      <c r="M35" s="127"/>
      <c r="N35" s="127"/>
      <c r="O35" s="127"/>
      <c r="P35" s="127"/>
      <c r="Q35" s="2"/>
      <c r="R35" s="55"/>
      <c r="S35" s="55"/>
      <c r="T35"/>
      <c r="U35" s="41"/>
      <c r="V35" s="96">
        <v>0.121527777777778</v>
      </c>
      <c r="W35" s="96">
        <f t="shared" si="0"/>
        <v>0.89236111111111149</v>
      </c>
      <c r="X35" s="39"/>
      <c r="Y35"/>
      <c r="AA35" s="27" t="s">
        <v>98</v>
      </c>
      <c r="AB35" s="90">
        <v>0.35763888888888901</v>
      </c>
      <c r="AD35" s="15">
        <f t="shared" si="1"/>
        <v>1.7361111111111112E-2</v>
      </c>
      <c r="AE35" s="58"/>
    </row>
    <row r="36" spans="1:31" ht="10.050000000000001" customHeight="1" x14ac:dyDescent="0.45">
      <c r="A36" s="2"/>
      <c r="B36" s="11"/>
      <c r="C36" s="11"/>
      <c r="D36" s="11"/>
      <c r="E36" s="11"/>
      <c r="F36" s="11"/>
      <c r="G36" s="11"/>
      <c r="H36" s="2"/>
      <c r="I36" s="127"/>
      <c r="J36" s="127"/>
      <c r="K36" s="127"/>
      <c r="L36" s="127"/>
      <c r="M36" s="127"/>
      <c r="N36" s="127"/>
      <c r="O36" s="127"/>
      <c r="P36" s="127"/>
      <c r="Q36" s="2"/>
      <c r="R36" s="2"/>
      <c r="S36" s="2"/>
      <c r="T36"/>
      <c r="U36" s="41"/>
      <c r="V36" s="96">
        <v>0.125</v>
      </c>
      <c r="W36" s="96">
        <f t="shared" si="0"/>
        <v>0.88888888888888928</v>
      </c>
      <c r="X36" s="39"/>
      <c r="Y36"/>
      <c r="AA36" s="27" t="s">
        <v>44</v>
      </c>
      <c r="AB36" s="90">
        <v>0.36111111111111099</v>
      </c>
      <c r="AD36" s="15">
        <f t="shared" si="1"/>
        <v>2.0833333333333336E-2</v>
      </c>
      <c r="AE36" s="58"/>
    </row>
    <row r="37" spans="1:31" x14ac:dyDescent="0.45">
      <c r="A37" s="2"/>
      <c r="B37" s="55"/>
      <c r="C37" s="2"/>
      <c r="D37" s="2"/>
      <c r="E37" s="2"/>
      <c r="F37" s="2"/>
      <c r="G37" s="2"/>
      <c r="H37" s="2"/>
      <c r="I37" s="2"/>
      <c r="J37" s="2"/>
      <c r="K37" s="2"/>
      <c r="L37" s="2"/>
      <c r="M37" s="2"/>
      <c r="N37" s="2"/>
      <c r="O37" s="2"/>
      <c r="P37" s="2"/>
      <c r="Q37" s="2"/>
      <c r="R37" s="2"/>
      <c r="S37" s="2"/>
      <c r="U37"/>
      <c r="V37" s="96">
        <v>0.12847222222222199</v>
      </c>
      <c r="W37" s="96">
        <f t="shared" si="0"/>
        <v>0.88541666666666707</v>
      </c>
      <c r="X37" s="39"/>
      <c r="Y37"/>
      <c r="AA37" s="27" t="s">
        <v>2</v>
      </c>
      <c r="AB37" s="90">
        <v>0.36458333333333298</v>
      </c>
      <c r="AD37" s="15">
        <f t="shared" si="1"/>
        <v>2.4305555555555559E-2</v>
      </c>
      <c r="AE37" s="58"/>
    </row>
    <row r="38" spans="1:31" x14ac:dyDescent="0.45">
      <c r="A38" s="2"/>
      <c r="B38" s="55"/>
      <c r="C38" s="2"/>
      <c r="D38" s="2"/>
      <c r="E38" s="2"/>
      <c r="F38" s="2"/>
      <c r="G38" s="2"/>
      <c r="H38" s="2"/>
      <c r="I38" s="2"/>
      <c r="J38" s="2"/>
      <c r="K38" s="2"/>
      <c r="L38" s="2"/>
      <c r="M38" s="2"/>
      <c r="N38" s="2"/>
      <c r="O38" s="2"/>
      <c r="P38" s="2"/>
      <c r="Q38" s="2"/>
      <c r="R38" s="2"/>
      <c r="S38" s="2"/>
      <c r="U38"/>
      <c r="V38" s="96">
        <v>0.131944444444444</v>
      </c>
      <c r="W38" s="96">
        <f t="shared" si="0"/>
        <v>0.88194444444444486</v>
      </c>
      <c r="X38" s="39"/>
      <c r="Y38"/>
      <c r="AA38" s="27" t="s">
        <v>46</v>
      </c>
      <c r="AB38" s="90">
        <v>0.36805555555555602</v>
      </c>
      <c r="AD38" s="15">
        <f t="shared" si="1"/>
        <v>2.7777777777777783E-2</v>
      </c>
      <c r="AE38" s="58"/>
    </row>
    <row r="39" spans="1:31" x14ac:dyDescent="0.45">
      <c r="A39" s="2"/>
      <c r="B39" s="55"/>
      <c r="C39" s="2"/>
      <c r="D39" s="2"/>
      <c r="E39" s="2"/>
      <c r="F39" s="2"/>
      <c r="G39" s="2"/>
      <c r="H39" s="2"/>
      <c r="I39" s="2"/>
      <c r="J39" s="2"/>
      <c r="K39" s="2"/>
      <c r="L39" s="2"/>
      <c r="M39" s="2"/>
      <c r="N39" s="2"/>
      <c r="O39" s="2"/>
      <c r="P39" s="2"/>
      <c r="Q39" s="2"/>
      <c r="R39" s="2"/>
      <c r="S39" s="2"/>
      <c r="U39"/>
      <c r="V39" s="96">
        <v>0.13541666666666699</v>
      </c>
      <c r="W39" s="96">
        <f t="shared" si="0"/>
        <v>0.87847222222222265</v>
      </c>
      <c r="X39" s="39"/>
      <c r="Y39"/>
      <c r="AA39" s="27" t="s">
        <v>129</v>
      </c>
      <c r="AB39" s="90">
        <v>0.37152777777777801</v>
      </c>
      <c r="AD39" s="15">
        <f t="shared" si="1"/>
        <v>3.1250000000000007E-2</v>
      </c>
      <c r="AE39" s="58"/>
    </row>
    <row r="40" spans="1:31" x14ac:dyDescent="0.45">
      <c r="A40" s="2"/>
      <c r="B40" s="55"/>
      <c r="C40" s="2"/>
      <c r="D40" s="2"/>
      <c r="E40" s="65"/>
      <c r="F40" s="2"/>
      <c r="G40" s="2"/>
      <c r="H40" s="2"/>
      <c r="I40" s="2"/>
      <c r="J40" s="2"/>
      <c r="K40" s="2"/>
      <c r="L40" s="2"/>
      <c r="M40" s="2"/>
      <c r="N40" s="2"/>
      <c r="O40" s="2"/>
      <c r="P40" s="2"/>
      <c r="Q40" s="2"/>
      <c r="R40" s="2"/>
      <c r="S40" s="2"/>
      <c r="U40"/>
      <c r="V40" s="96">
        <v>0.13888888888888901</v>
      </c>
      <c r="W40" s="96">
        <f t="shared" si="0"/>
        <v>0.87500000000000044</v>
      </c>
      <c r="X40" s="39"/>
      <c r="Y40"/>
      <c r="AA40" s="27" t="s">
        <v>88</v>
      </c>
      <c r="AB40" s="90">
        <v>0.375</v>
      </c>
      <c r="AD40" s="15">
        <f t="shared" si="1"/>
        <v>3.4722222222222231E-2</v>
      </c>
      <c r="AE40" s="58"/>
    </row>
    <row r="41" spans="1:31" x14ac:dyDescent="0.45">
      <c r="A41" s="2"/>
      <c r="B41" s="55"/>
      <c r="C41" s="2"/>
      <c r="D41" s="2"/>
      <c r="E41" s="2"/>
      <c r="F41" s="2"/>
      <c r="G41" s="2"/>
      <c r="H41" s="2"/>
      <c r="I41" s="2"/>
      <c r="J41" s="2"/>
      <c r="K41" s="2"/>
      <c r="L41" s="2"/>
      <c r="M41" s="2"/>
      <c r="N41" s="2"/>
      <c r="O41" s="2"/>
      <c r="P41" s="2"/>
      <c r="Q41" s="2"/>
      <c r="R41" s="2"/>
      <c r="S41" s="2"/>
      <c r="U41"/>
      <c r="V41" s="96">
        <v>0.14236111111111099</v>
      </c>
      <c r="W41" s="96">
        <f t="shared" si="0"/>
        <v>0.87152777777777823</v>
      </c>
      <c r="X41" s="39"/>
      <c r="Y41"/>
      <c r="AA41" s="27" t="s">
        <v>93</v>
      </c>
      <c r="AB41" s="90">
        <v>0.37847222222222199</v>
      </c>
      <c r="AD41" s="15">
        <f t="shared" si="1"/>
        <v>3.8194444444444454E-2</v>
      </c>
      <c r="AE41" s="58"/>
    </row>
    <row r="42" spans="1:31" x14ac:dyDescent="0.45">
      <c r="A42" s="2"/>
      <c r="B42" s="55"/>
      <c r="C42" s="2"/>
      <c r="D42" s="2"/>
      <c r="E42" s="2"/>
      <c r="F42" s="2"/>
      <c r="G42" s="2"/>
      <c r="H42" s="2"/>
      <c r="I42" s="2"/>
      <c r="J42" s="2"/>
      <c r="K42" s="2"/>
      <c r="L42" s="2"/>
      <c r="M42" s="2"/>
      <c r="N42" s="2"/>
      <c r="O42" s="2"/>
      <c r="P42" s="2"/>
      <c r="Q42" s="2"/>
      <c r="R42" s="2"/>
      <c r="S42" s="2"/>
      <c r="U42"/>
      <c r="V42" s="96">
        <v>0.14583333333333301</v>
      </c>
      <c r="W42" s="96">
        <f t="shared" si="0"/>
        <v>0.86805555555555602</v>
      </c>
      <c r="X42" s="39"/>
      <c r="Y42"/>
      <c r="AA42" s="27" t="s">
        <v>70</v>
      </c>
      <c r="AB42" s="90">
        <v>0.38194444444444398</v>
      </c>
      <c r="AD42" s="15">
        <f t="shared" si="1"/>
        <v>4.1666666666666678E-2</v>
      </c>
      <c r="AE42" s="58"/>
    </row>
    <row r="43" spans="1:31" x14ac:dyDescent="0.45">
      <c r="A43" s="2"/>
      <c r="B43" s="55"/>
      <c r="C43" s="2"/>
      <c r="D43" s="2"/>
      <c r="E43" s="2"/>
      <c r="F43" s="2"/>
      <c r="G43" s="2"/>
      <c r="H43" s="2"/>
      <c r="I43" s="2"/>
      <c r="J43" s="2"/>
      <c r="K43" s="2"/>
      <c r="L43" s="2"/>
      <c r="M43" s="2"/>
      <c r="N43" s="2"/>
      <c r="O43" s="2"/>
      <c r="P43" s="2"/>
      <c r="Q43" s="2"/>
      <c r="R43" s="2"/>
      <c r="S43" s="2"/>
      <c r="U43"/>
      <c r="V43" s="96">
        <v>0.149305555555556</v>
      </c>
      <c r="W43" s="96">
        <f t="shared" si="0"/>
        <v>0.86458333333333381</v>
      </c>
      <c r="X43" s="39"/>
      <c r="Y43"/>
      <c r="AA43" s="27" t="s">
        <v>94</v>
      </c>
      <c r="AB43" s="90">
        <v>0.38541666666666702</v>
      </c>
      <c r="AD43" s="15">
        <f t="shared" si="1"/>
        <v>4.5138888888888902E-2</v>
      </c>
      <c r="AE43" s="58"/>
    </row>
    <row r="44" spans="1:31" x14ac:dyDescent="0.45">
      <c r="A44" s="2"/>
      <c r="B44" s="55"/>
      <c r="C44" s="2"/>
      <c r="D44" s="2"/>
      <c r="E44" s="2"/>
      <c r="F44" s="2"/>
      <c r="G44" s="2"/>
      <c r="H44" s="2"/>
      <c r="I44" s="2"/>
      <c r="J44" s="2"/>
      <c r="K44" s="2"/>
      <c r="L44" s="2"/>
      <c r="M44" s="2"/>
      <c r="N44" s="2"/>
      <c r="O44" s="2"/>
      <c r="P44" s="2"/>
      <c r="Q44" s="2"/>
      <c r="R44" s="2"/>
      <c r="S44" s="2"/>
      <c r="U44"/>
      <c r="V44" s="96">
        <v>0.15277777777777801</v>
      </c>
      <c r="W44" s="96">
        <f t="shared" si="0"/>
        <v>0.8611111111111116</v>
      </c>
      <c r="X44" s="39"/>
      <c r="Y44"/>
      <c r="AA44" s="27" t="s">
        <v>101</v>
      </c>
      <c r="AB44" s="90">
        <v>0.38888888888888901</v>
      </c>
      <c r="AD44" s="15">
        <f t="shared" si="1"/>
        <v>4.8611111111111126E-2</v>
      </c>
      <c r="AE44" s="58"/>
    </row>
    <row r="45" spans="1:31" x14ac:dyDescent="0.45">
      <c r="A45" s="2"/>
      <c r="B45" s="55"/>
      <c r="C45" s="2"/>
      <c r="D45" s="2"/>
      <c r="E45" s="2"/>
      <c r="F45" s="2"/>
      <c r="G45" s="2"/>
      <c r="H45" s="2"/>
      <c r="I45" s="2"/>
      <c r="J45" s="2"/>
      <c r="K45" s="2"/>
      <c r="L45" s="2"/>
      <c r="M45" s="2"/>
      <c r="N45" s="2"/>
      <c r="O45" s="2"/>
      <c r="P45" s="2"/>
      <c r="Q45" s="2"/>
      <c r="R45" s="2"/>
      <c r="S45" s="2"/>
      <c r="U45"/>
      <c r="V45" s="96">
        <v>0.15625</v>
      </c>
      <c r="W45" s="96">
        <f t="shared" si="0"/>
        <v>0.85763888888888939</v>
      </c>
      <c r="X45" s="39"/>
      <c r="Y45"/>
      <c r="AA45" s="27" t="s">
        <v>92</v>
      </c>
      <c r="AB45" s="90">
        <v>0.39236111111111099</v>
      </c>
      <c r="AD45" s="15">
        <f t="shared" si="1"/>
        <v>5.208333333333335E-2</v>
      </c>
      <c r="AE45" s="58"/>
    </row>
    <row r="46" spans="1:31" x14ac:dyDescent="0.45">
      <c r="A46" s="2"/>
      <c r="B46" s="55"/>
      <c r="C46" s="2"/>
      <c r="D46" s="2"/>
      <c r="E46" s="2"/>
      <c r="F46" s="2"/>
      <c r="G46" s="2"/>
      <c r="H46" s="2"/>
      <c r="I46" s="2"/>
      <c r="J46" s="2"/>
      <c r="K46" s="2"/>
      <c r="L46" s="2"/>
      <c r="M46" s="2"/>
      <c r="N46" s="2"/>
      <c r="O46" s="2"/>
      <c r="P46" s="2"/>
      <c r="Q46" s="2"/>
      <c r="R46" s="2"/>
      <c r="S46" s="2"/>
      <c r="U46"/>
      <c r="V46" s="96">
        <v>0.15972222222222199</v>
      </c>
      <c r="W46" s="96">
        <f t="shared" si="0"/>
        <v>0.85416666666666718</v>
      </c>
      <c r="X46" s="39"/>
      <c r="Y46"/>
      <c r="AA46" s="27" t="s">
        <v>55</v>
      </c>
      <c r="AB46" s="90">
        <v>0.39583333333333298</v>
      </c>
      <c r="AD46" s="15">
        <f t="shared" si="1"/>
        <v>5.5555555555555573E-2</v>
      </c>
      <c r="AE46" s="58"/>
    </row>
    <row r="47" spans="1:31" x14ac:dyDescent="0.45">
      <c r="A47" s="2"/>
      <c r="B47" s="55"/>
      <c r="C47" s="2"/>
      <c r="D47" s="2"/>
      <c r="E47" s="2"/>
      <c r="F47" s="2"/>
      <c r="G47" s="2"/>
      <c r="H47" s="2"/>
      <c r="I47" s="2"/>
      <c r="J47" s="2"/>
      <c r="K47" s="2"/>
      <c r="L47" s="2"/>
      <c r="M47" s="2"/>
      <c r="N47" s="2"/>
      <c r="O47" s="2"/>
      <c r="P47" s="2"/>
      <c r="Q47" s="2"/>
      <c r="R47" s="2"/>
      <c r="S47" s="2"/>
      <c r="U47"/>
      <c r="V47" s="96">
        <v>0.163194444444444</v>
      </c>
      <c r="W47" s="96">
        <f t="shared" si="0"/>
        <v>0.85069444444444497</v>
      </c>
      <c r="X47" s="39"/>
      <c r="Y47"/>
      <c r="AA47" s="27" t="s">
        <v>61</v>
      </c>
      <c r="AB47" s="90">
        <v>0.39930555555555602</v>
      </c>
      <c r="AD47" s="15">
        <f t="shared" si="1"/>
        <v>5.9027777777777797E-2</v>
      </c>
      <c r="AE47" s="58"/>
    </row>
    <row r="48" spans="1:31" x14ac:dyDescent="0.45">
      <c r="A48" s="2"/>
      <c r="B48" s="55"/>
      <c r="C48" s="2"/>
      <c r="D48" s="2"/>
      <c r="E48" s="2"/>
      <c r="F48" s="2"/>
      <c r="G48" s="2"/>
      <c r="H48" s="2"/>
      <c r="I48" s="2"/>
      <c r="J48" s="2"/>
      <c r="K48" s="2"/>
      <c r="L48" s="2"/>
      <c r="M48" s="2"/>
      <c r="N48" s="2"/>
      <c r="O48" s="2"/>
      <c r="P48" s="2"/>
      <c r="Q48" s="2"/>
      <c r="R48" s="2"/>
      <c r="S48" s="2"/>
      <c r="U48"/>
      <c r="V48" s="96">
        <v>0.16666666666666699</v>
      </c>
      <c r="W48" s="96">
        <f t="shared" si="0"/>
        <v>0.84722222222222276</v>
      </c>
      <c r="X48" s="39"/>
      <c r="Y48"/>
      <c r="AA48" s="27" t="s">
        <v>110</v>
      </c>
      <c r="AB48" s="90">
        <v>0.40277777777777801</v>
      </c>
      <c r="AD48" s="15">
        <f t="shared" si="1"/>
        <v>6.2500000000000014E-2</v>
      </c>
      <c r="AE48" s="58"/>
    </row>
    <row r="49" spans="1:31" x14ac:dyDescent="0.45">
      <c r="A49" s="2"/>
      <c r="B49" s="55"/>
      <c r="C49" s="2"/>
      <c r="D49" s="2"/>
      <c r="E49" s="2"/>
      <c r="F49" s="2"/>
      <c r="G49" s="2"/>
      <c r="H49" s="2"/>
      <c r="I49" s="2"/>
      <c r="J49" s="2"/>
      <c r="K49" s="2"/>
      <c r="L49" s="2"/>
      <c r="M49" s="2"/>
      <c r="N49" s="2"/>
      <c r="O49" s="2"/>
      <c r="P49" s="2"/>
      <c r="Q49" s="2"/>
      <c r="R49" s="2"/>
      <c r="S49" s="2"/>
      <c r="U49"/>
      <c r="V49" s="96">
        <v>0.17013888888888901</v>
      </c>
      <c r="W49" s="96">
        <f t="shared" si="0"/>
        <v>0.84375000000000056</v>
      </c>
      <c r="X49" s="39"/>
      <c r="Y49"/>
      <c r="AA49" s="27" t="s">
        <v>86</v>
      </c>
      <c r="AB49" s="90">
        <v>0.40625</v>
      </c>
      <c r="AD49" s="15">
        <f t="shared" si="1"/>
        <v>6.5972222222222238E-2</v>
      </c>
      <c r="AE49" s="58"/>
    </row>
    <row r="50" spans="1:31" x14ac:dyDescent="0.45">
      <c r="A50" s="2"/>
      <c r="B50" s="55"/>
      <c r="C50" s="2"/>
      <c r="D50" s="2"/>
      <c r="E50" s="2"/>
      <c r="F50" s="2"/>
      <c r="G50" s="2"/>
      <c r="H50" s="2"/>
      <c r="I50" s="2"/>
      <c r="J50" s="2"/>
      <c r="K50" s="2"/>
      <c r="L50" s="2"/>
      <c r="M50" s="2"/>
      <c r="N50" s="2"/>
      <c r="O50" s="2"/>
      <c r="P50" s="2"/>
      <c r="Q50" s="2"/>
      <c r="R50" s="2"/>
      <c r="S50" s="2"/>
      <c r="U50"/>
      <c r="V50" s="96">
        <v>0.17361111111111099</v>
      </c>
      <c r="W50" s="96">
        <f t="shared" si="0"/>
        <v>0.84027777777777835</v>
      </c>
      <c r="X50" s="39"/>
      <c r="Y50"/>
      <c r="AA50" s="27" t="s">
        <v>102</v>
      </c>
      <c r="AB50" s="90">
        <v>0.40972222222222199</v>
      </c>
      <c r="AD50" s="15">
        <f t="shared" si="1"/>
        <v>6.9444444444444461E-2</v>
      </c>
      <c r="AE50" s="58"/>
    </row>
    <row r="51" spans="1:31" x14ac:dyDescent="0.45">
      <c r="A51" s="2"/>
      <c r="B51" s="55"/>
      <c r="C51" s="2"/>
      <c r="D51" s="2"/>
      <c r="E51" s="2"/>
      <c r="F51" s="2"/>
      <c r="G51" s="2"/>
      <c r="H51" s="2"/>
      <c r="I51" s="2"/>
      <c r="J51" s="2"/>
      <c r="K51" s="2"/>
      <c r="L51" s="2"/>
      <c r="M51" s="2"/>
      <c r="N51" s="2"/>
      <c r="O51" s="2"/>
      <c r="P51" s="2"/>
      <c r="Q51" s="2"/>
      <c r="R51" s="2"/>
      <c r="S51" s="2"/>
      <c r="U51"/>
      <c r="V51" s="96">
        <v>0.17708333333333301</v>
      </c>
      <c r="W51" s="96">
        <f t="shared" si="0"/>
        <v>0.83680555555555614</v>
      </c>
      <c r="X51" s="39"/>
      <c r="Y51"/>
      <c r="AA51" s="27" t="s">
        <v>106</v>
      </c>
      <c r="AB51" s="90">
        <v>0.41319444444444398</v>
      </c>
      <c r="AD51" s="15">
        <f t="shared" si="1"/>
        <v>7.2916666666666685E-2</v>
      </c>
      <c r="AE51" s="58"/>
    </row>
    <row r="52" spans="1:31" hidden="1" x14ac:dyDescent="0.45">
      <c r="B52" s="55"/>
      <c r="C52" s="2"/>
      <c r="D52" s="2"/>
      <c r="E52" s="2"/>
      <c r="F52" s="2"/>
      <c r="U52"/>
      <c r="V52" s="96">
        <v>0.180555555555556</v>
      </c>
      <c r="W52" s="96">
        <f t="shared" si="0"/>
        <v>0.83333333333333393</v>
      </c>
      <c r="X52" s="39"/>
      <c r="Y52"/>
      <c r="AA52" s="27" t="s">
        <v>80</v>
      </c>
      <c r="AB52" s="90">
        <v>0.41666666666666702</v>
      </c>
      <c r="AD52" s="15">
        <f t="shared" si="1"/>
        <v>7.6388888888888909E-2</v>
      </c>
      <c r="AE52" s="58"/>
    </row>
    <row r="53" spans="1:31" hidden="1" x14ac:dyDescent="0.45">
      <c r="B53" s="2"/>
      <c r="C53" s="2"/>
      <c r="D53" s="2"/>
      <c r="E53" s="2"/>
      <c r="F53" s="2"/>
      <c r="U53"/>
      <c r="V53" s="96">
        <v>0.18402777777777801</v>
      </c>
      <c r="W53" s="96">
        <f t="shared" si="0"/>
        <v>0.82986111111111172</v>
      </c>
      <c r="X53" s="39"/>
      <c r="Y53"/>
      <c r="AA53" s="27" t="s">
        <v>56</v>
      </c>
      <c r="AB53" s="90">
        <v>0.42013888888888901</v>
      </c>
      <c r="AD53" s="15">
        <f t="shared" si="1"/>
        <v>7.9861111111111133E-2</v>
      </c>
      <c r="AE53" s="58"/>
    </row>
    <row r="54" spans="1:31" hidden="1" x14ac:dyDescent="0.45">
      <c r="B54" s="2"/>
      <c r="C54" s="2"/>
      <c r="D54" s="2"/>
      <c r="E54" s="2"/>
      <c r="F54" s="2"/>
      <c r="U54"/>
      <c r="V54" s="96">
        <v>0.1875</v>
      </c>
      <c r="W54" s="96">
        <f t="shared" si="0"/>
        <v>0.82638888888888951</v>
      </c>
      <c r="X54" s="39"/>
      <c r="Y54"/>
      <c r="AA54" s="27" t="s">
        <v>30</v>
      </c>
      <c r="AB54" s="90">
        <v>0.42361111111111099</v>
      </c>
      <c r="AD54" s="15">
        <f t="shared" si="1"/>
        <v>8.3333333333333356E-2</v>
      </c>
      <c r="AE54" s="58"/>
    </row>
    <row r="55" spans="1:31" hidden="1" x14ac:dyDescent="0.45">
      <c r="U55"/>
      <c r="V55" s="96">
        <v>0.19097222222222199</v>
      </c>
      <c r="W55" s="96">
        <f t="shared" si="0"/>
        <v>0.8229166666666673</v>
      </c>
      <c r="X55" s="39"/>
      <c r="Y55"/>
      <c r="AA55" s="27" t="s">
        <v>60</v>
      </c>
      <c r="AB55" s="90">
        <v>0.42708333333333298</v>
      </c>
      <c r="AD55" s="15">
        <f t="shared" si="1"/>
        <v>8.680555555555558E-2</v>
      </c>
      <c r="AE55" s="58"/>
    </row>
    <row r="56" spans="1:31" hidden="1" x14ac:dyDescent="0.45">
      <c r="U56"/>
      <c r="V56" s="96">
        <v>0.194444444444444</v>
      </c>
      <c r="W56" s="96">
        <f t="shared" si="0"/>
        <v>0.81944444444444509</v>
      </c>
      <c r="X56" s="39"/>
      <c r="Y56"/>
      <c r="AA56" s="27" t="s">
        <v>33</v>
      </c>
      <c r="AB56" s="90">
        <v>0.43055555555555602</v>
      </c>
      <c r="AD56" s="15">
        <f t="shared" si="1"/>
        <v>9.0277777777777804E-2</v>
      </c>
      <c r="AE56" s="58"/>
    </row>
    <row r="57" spans="1:31" hidden="1" x14ac:dyDescent="0.45">
      <c r="U57"/>
      <c r="V57" s="96">
        <v>0.19791666666666699</v>
      </c>
      <c r="W57" s="96">
        <f t="shared" si="0"/>
        <v>0.81597222222222288</v>
      </c>
      <c r="X57" s="39"/>
      <c r="Y57"/>
      <c r="AA57" s="27" t="s">
        <v>35</v>
      </c>
      <c r="AB57" s="90">
        <v>0.43402777777777801</v>
      </c>
      <c r="AD57" s="15">
        <f t="shared" si="1"/>
        <v>9.3750000000000028E-2</v>
      </c>
      <c r="AE57" s="58"/>
    </row>
    <row r="58" spans="1:31" hidden="1" x14ac:dyDescent="0.45">
      <c r="U58"/>
      <c r="V58" s="96">
        <v>0.20138888888888901</v>
      </c>
      <c r="W58" s="96">
        <f t="shared" si="0"/>
        <v>0.81250000000000067</v>
      </c>
      <c r="X58" s="39"/>
      <c r="Y58"/>
      <c r="AA58" s="27" t="s">
        <v>36</v>
      </c>
      <c r="AB58" s="90">
        <v>0.4375</v>
      </c>
      <c r="AD58" s="15">
        <f t="shared" si="1"/>
        <v>9.7222222222222252E-2</v>
      </c>
      <c r="AE58" s="58"/>
    </row>
    <row r="59" spans="1:31" hidden="1" x14ac:dyDescent="0.45">
      <c r="U59"/>
      <c r="V59" s="96">
        <v>0.20486111111111099</v>
      </c>
      <c r="W59" s="96">
        <f t="shared" si="0"/>
        <v>0.80902777777777846</v>
      </c>
      <c r="X59" s="39"/>
      <c r="Y59"/>
      <c r="AA59" s="27" t="s">
        <v>37</v>
      </c>
      <c r="AB59" s="90">
        <v>0.44097222222222199</v>
      </c>
      <c r="AD59" s="15">
        <f t="shared" si="1"/>
        <v>0.10069444444444448</v>
      </c>
      <c r="AE59" s="58"/>
    </row>
    <row r="60" spans="1:31" hidden="1" x14ac:dyDescent="0.45">
      <c r="U60"/>
      <c r="V60" s="96">
        <v>0.20833333333333301</v>
      </c>
      <c r="W60" s="96">
        <f t="shared" si="0"/>
        <v>0.80555555555555625</v>
      </c>
      <c r="X60" s="39"/>
      <c r="Y60"/>
      <c r="AA60" s="27" t="s">
        <v>0</v>
      </c>
      <c r="AB60" s="90">
        <v>0.44444444444444398</v>
      </c>
      <c r="AD60" s="15">
        <f t="shared" si="1"/>
        <v>0.1041666666666667</v>
      </c>
      <c r="AE60" s="58"/>
    </row>
    <row r="61" spans="1:31" hidden="1" x14ac:dyDescent="0.45">
      <c r="U61"/>
      <c r="V61" s="96">
        <v>0.211805555555556</v>
      </c>
      <c r="W61" s="96">
        <f t="shared" si="0"/>
        <v>0.80208333333333404</v>
      </c>
      <c r="X61" s="39"/>
      <c r="Y61"/>
      <c r="AA61" s="27" t="s">
        <v>38</v>
      </c>
      <c r="AB61" s="90">
        <v>0.44791666666666702</v>
      </c>
      <c r="AD61" s="15">
        <f t="shared" si="1"/>
        <v>0.10763888888888892</v>
      </c>
      <c r="AE61" s="58"/>
    </row>
    <row r="62" spans="1:31" hidden="1" x14ac:dyDescent="0.45">
      <c r="U62"/>
      <c r="V62" s="96">
        <v>0.21527777777777801</v>
      </c>
      <c r="W62" s="96">
        <f t="shared" si="0"/>
        <v>0.79861111111111183</v>
      </c>
      <c r="X62" s="39"/>
      <c r="Y62"/>
      <c r="AA62" s="27" t="s">
        <v>39</v>
      </c>
      <c r="AB62" s="90">
        <v>0.45138888888888901</v>
      </c>
      <c r="AD62" s="15">
        <f t="shared" si="1"/>
        <v>0.11111111111111115</v>
      </c>
      <c r="AE62" s="58"/>
    </row>
    <row r="63" spans="1:31" hidden="1" x14ac:dyDescent="0.45">
      <c r="U63"/>
      <c r="V63" s="96">
        <v>0.21875</v>
      </c>
      <c r="W63" s="96">
        <f t="shared" si="0"/>
        <v>0.79513888888888962</v>
      </c>
      <c r="X63" s="39"/>
      <c r="Y63"/>
      <c r="AA63" s="27" t="s">
        <v>73</v>
      </c>
      <c r="AB63" s="90">
        <v>0.45486111111111099</v>
      </c>
      <c r="AD63" s="15">
        <f t="shared" si="1"/>
        <v>0.11458333333333337</v>
      </c>
      <c r="AE63" s="58"/>
    </row>
    <row r="64" spans="1:31" hidden="1" x14ac:dyDescent="0.45">
      <c r="U64"/>
      <c r="V64" s="96">
        <v>0.22222222222222199</v>
      </c>
      <c r="W64" s="96">
        <f t="shared" si="0"/>
        <v>0.79166666666666741</v>
      </c>
      <c r="X64" s="39"/>
      <c r="Y64"/>
      <c r="AA64" s="27" t="s">
        <v>41</v>
      </c>
      <c r="AB64" s="90">
        <v>0.45833333333333298</v>
      </c>
      <c r="AD64" s="15">
        <f t="shared" si="1"/>
        <v>0.11805555555555559</v>
      </c>
      <c r="AE64" s="58"/>
    </row>
    <row r="65" spans="21:31" hidden="1" x14ac:dyDescent="0.45">
      <c r="U65"/>
      <c r="V65" s="96">
        <v>0.225694444444444</v>
      </c>
      <c r="W65" s="96">
        <f t="shared" si="0"/>
        <v>0.7881944444444452</v>
      </c>
      <c r="X65" s="39"/>
      <c r="Y65"/>
      <c r="AA65" s="27" t="s">
        <v>113</v>
      </c>
      <c r="AB65" s="90">
        <v>0.46180555555555602</v>
      </c>
      <c r="AD65" s="15">
        <f t="shared" si="1"/>
        <v>0.12152777777777782</v>
      </c>
      <c r="AE65" s="58"/>
    </row>
    <row r="66" spans="21:31" hidden="1" x14ac:dyDescent="0.45">
      <c r="U66"/>
      <c r="V66" s="96">
        <v>0.22916666666666699</v>
      </c>
      <c r="W66" s="96">
        <f t="shared" si="0"/>
        <v>0.78472222222222299</v>
      </c>
      <c r="X66" s="39"/>
      <c r="Y66"/>
      <c r="AA66" s="27" t="s">
        <v>42</v>
      </c>
      <c r="AB66" s="90">
        <v>0.46527777777777801</v>
      </c>
      <c r="AD66" s="15">
        <f t="shared" si="1"/>
        <v>0.12500000000000003</v>
      </c>
      <c r="AE66" s="58"/>
    </row>
    <row r="67" spans="21:31" hidden="1" x14ac:dyDescent="0.45">
      <c r="U67"/>
      <c r="V67" s="96">
        <v>0.23263888888888901</v>
      </c>
      <c r="W67" s="96">
        <f t="shared" si="0"/>
        <v>0.78125000000000078</v>
      </c>
      <c r="X67" s="39"/>
      <c r="Y67"/>
      <c r="AA67" s="27" t="s">
        <v>43</v>
      </c>
      <c r="AB67" s="90">
        <v>0.46875</v>
      </c>
      <c r="AD67" s="15">
        <f t="shared" si="1"/>
        <v>0.12847222222222224</v>
      </c>
      <c r="AE67" s="58"/>
    </row>
    <row r="68" spans="21:31" hidden="1" x14ac:dyDescent="0.45">
      <c r="U68"/>
      <c r="V68" s="96">
        <v>0.23611111111111099</v>
      </c>
      <c r="W68" s="96">
        <f t="shared" ref="W68:W131" si="2">IF(W67&lt;TIME(0,5,0),1,W67-TIME(0,5,0))</f>
        <v>0.77777777777777857</v>
      </c>
      <c r="X68" s="39"/>
      <c r="Y68"/>
      <c r="AA68" s="27" t="s">
        <v>64</v>
      </c>
      <c r="AB68" s="90">
        <v>0.47222222222222199</v>
      </c>
      <c r="AD68" s="15">
        <f t="shared" si="1"/>
        <v>0.13194444444444445</v>
      </c>
      <c r="AE68" s="58"/>
    </row>
    <row r="69" spans="21:31" hidden="1" x14ac:dyDescent="0.45">
      <c r="U69"/>
      <c r="V69" s="96">
        <v>0.23958333333333301</v>
      </c>
      <c r="W69" s="96">
        <f t="shared" si="2"/>
        <v>0.77430555555555636</v>
      </c>
      <c r="X69" s="39"/>
      <c r="Y69"/>
      <c r="AA69" s="27" t="s">
        <v>81</v>
      </c>
      <c r="AB69" s="90">
        <v>0.47569444444444398</v>
      </c>
      <c r="AD69" s="15">
        <f t="shared" si="1"/>
        <v>0.13541666666666666</v>
      </c>
      <c r="AE69" s="58"/>
    </row>
    <row r="70" spans="21:31" hidden="1" x14ac:dyDescent="0.45">
      <c r="U70"/>
      <c r="V70" s="96">
        <v>0.243055555555556</v>
      </c>
      <c r="W70" s="96">
        <f t="shared" si="2"/>
        <v>0.77083333333333415</v>
      </c>
      <c r="X70" s="39"/>
      <c r="Y70"/>
      <c r="AA70" s="27" t="s">
        <v>85</v>
      </c>
      <c r="AB70" s="90">
        <v>0.47916666666666702</v>
      </c>
      <c r="AD70" s="15">
        <f t="shared" si="1"/>
        <v>0.13888888888888887</v>
      </c>
      <c r="AE70" s="58"/>
    </row>
    <row r="71" spans="21:31" hidden="1" x14ac:dyDescent="0.45">
      <c r="U71"/>
      <c r="V71" s="96">
        <v>0.24652777777777801</v>
      </c>
      <c r="W71" s="96">
        <f t="shared" si="2"/>
        <v>0.76736111111111194</v>
      </c>
      <c r="X71" s="39"/>
      <c r="Y71"/>
      <c r="AA71" s="27" t="s">
        <v>109</v>
      </c>
      <c r="AB71" s="90">
        <v>0.48263888888888901</v>
      </c>
      <c r="AD71" s="15">
        <f t="shared" ref="AD71:AD134" si="3">IF(AND(HOUR(AD70)=23,MINUTE(AD70)=55),0,AD70+TIME(0,5,0))</f>
        <v>0.14236111111111108</v>
      </c>
      <c r="AE71" s="58"/>
    </row>
    <row r="72" spans="21:31" hidden="1" x14ac:dyDescent="0.45">
      <c r="U72"/>
      <c r="V72" s="96">
        <v>0.25</v>
      </c>
      <c r="W72" s="96">
        <f t="shared" si="2"/>
        <v>0.76388888888888973</v>
      </c>
      <c r="X72" s="39"/>
      <c r="Y72"/>
      <c r="AA72" s="27" t="s">
        <v>44</v>
      </c>
      <c r="AB72" s="90">
        <v>0.48611111111111099</v>
      </c>
      <c r="AD72" s="15">
        <f t="shared" si="3"/>
        <v>0.14583333333333329</v>
      </c>
      <c r="AE72" s="58"/>
    </row>
    <row r="73" spans="21:31" hidden="1" x14ac:dyDescent="0.45">
      <c r="U73"/>
      <c r="V73" s="96">
        <v>0.25347222222222199</v>
      </c>
      <c r="W73" s="96">
        <f t="shared" si="2"/>
        <v>0.76041666666666752</v>
      </c>
      <c r="X73" s="39"/>
      <c r="Y73"/>
      <c r="AA73" s="27" t="s">
        <v>129</v>
      </c>
      <c r="AB73" s="90">
        <v>0.48958333333333298</v>
      </c>
      <c r="AD73" s="15">
        <f t="shared" si="3"/>
        <v>0.1493055555555555</v>
      </c>
      <c r="AE73" s="58"/>
    </row>
    <row r="74" spans="21:31" hidden="1" x14ac:dyDescent="0.45">
      <c r="U74"/>
      <c r="V74" s="96">
        <v>0.25694444444444398</v>
      </c>
      <c r="W74" s="96">
        <f t="shared" si="2"/>
        <v>0.75694444444444531</v>
      </c>
      <c r="X74" s="39"/>
      <c r="Y74"/>
      <c r="AA74" s="27" t="s">
        <v>78</v>
      </c>
      <c r="AB74" s="90">
        <v>0.49305555555555602</v>
      </c>
      <c r="AD74" s="15">
        <f t="shared" si="3"/>
        <v>0.15277777777777771</v>
      </c>
      <c r="AE74" s="58"/>
    </row>
    <row r="75" spans="21:31" hidden="1" x14ac:dyDescent="0.45">
      <c r="U75"/>
      <c r="V75" s="96">
        <v>0.26041666666666702</v>
      </c>
      <c r="W75" s="96">
        <f t="shared" si="2"/>
        <v>0.7534722222222231</v>
      </c>
      <c r="X75" s="39"/>
      <c r="Y75"/>
      <c r="AA75" s="27" t="s">
        <v>76</v>
      </c>
      <c r="AB75" s="90">
        <v>0.49652777777777801</v>
      </c>
      <c r="AD75" s="15">
        <f t="shared" si="3"/>
        <v>0.15624999999999992</v>
      </c>
      <c r="AE75" s="58"/>
    </row>
    <row r="76" spans="21:31" hidden="1" x14ac:dyDescent="0.45">
      <c r="U76"/>
      <c r="V76" s="96">
        <v>0.26388888888888901</v>
      </c>
      <c r="W76" s="96">
        <f t="shared" si="2"/>
        <v>0.75000000000000089</v>
      </c>
      <c r="X76" s="39"/>
      <c r="Y76"/>
      <c r="AA76" s="27" t="s">
        <v>95</v>
      </c>
      <c r="AB76" s="90">
        <v>0.5</v>
      </c>
      <c r="AD76" s="15">
        <f t="shared" si="3"/>
        <v>0.15972222222222213</v>
      </c>
      <c r="AE76" s="58"/>
    </row>
    <row r="77" spans="21:31" hidden="1" x14ac:dyDescent="0.45">
      <c r="U77"/>
      <c r="V77" s="96">
        <v>0.26736111111111099</v>
      </c>
      <c r="W77" s="96">
        <f t="shared" si="2"/>
        <v>0.74652777777777868</v>
      </c>
      <c r="X77" s="39"/>
      <c r="Y77"/>
      <c r="AA77" s="27" t="s">
        <v>108</v>
      </c>
      <c r="AD77" s="15">
        <f t="shared" si="3"/>
        <v>0.16319444444444434</v>
      </c>
      <c r="AE77" s="58"/>
    </row>
    <row r="78" spans="21:31" hidden="1" x14ac:dyDescent="0.45">
      <c r="U78"/>
      <c r="V78" s="96">
        <v>0.27083333333333298</v>
      </c>
      <c r="W78" s="96">
        <f t="shared" si="2"/>
        <v>0.74305555555555647</v>
      </c>
      <c r="X78" s="39"/>
      <c r="Y78"/>
      <c r="AA78" s="27" t="s">
        <v>84</v>
      </c>
      <c r="AD78" s="15">
        <f t="shared" si="3"/>
        <v>0.16666666666666655</v>
      </c>
      <c r="AE78" s="58"/>
    </row>
    <row r="79" spans="21:31" hidden="1" x14ac:dyDescent="0.45">
      <c r="U79"/>
      <c r="V79" s="96">
        <v>0.27430555555555602</v>
      </c>
      <c r="W79" s="96">
        <f t="shared" si="2"/>
        <v>0.73958333333333426</v>
      </c>
      <c r="X79" s="39"/>
      <c r="Y79"/>
      <c r="AA79" s="27" t="s">
        <v>52</v>
      </c>
      <c r="AD79" s="15">
        <f t="shared" si="3"/>
        <v>0.17013888888888876</v>
      </c>
      <c r="AE79" s="58"/>
    </row>
    <row r="80" spans="21:31" hidden="1" x14ac:dyDescent="0.45">
      <c r="U80"/>
      <c r="V80" s="96">
        <v>0.27777777777777801</v>
      </c>
      <c r="W80" s="96">
        <f t="shared" si="2"/>
        <v>0.73611111111111205</v>
      </c>
      <c r="X80" s="39"/>
      <c r="Y80"/>
      <c r="AA80" s="27" t="s">
        <v>59</v>
      </c>
      <c r="AD80" s="15">
        <f t="shared" si="3"/>
        <v>0.17361111111111097</v>
      </c>
      <c r="AE80" s="58"/>
    </row>
    <row r="81" spans="21:31" hidden="1" x14ac:dyDescent="0.45">
      <c r="U81"/>
      <c r="V81" s="96">
        <v>0.28125</v>
      </c>
      <c r="W81" s="96">
        <f t="shared" si="2"/>
        <v>0.73263888888888984</v>
      </c>
      <c r="X81" s="39"/>
      <c r="Y81"/>
      <c r="AA81" s="27" t="s">
        <v>39</v>
      </c>
      <c r="AD81" s="15">
        <f t="shared" si="3"/>
        <v>0.17708333333333318</v>
      </c>
      <c r="AE81" s="58"/>
    </row>
    <row r="82" spans="21:31" hidden="1" x14ac:dyDescent="0.45">
      <c r="U82"/>
      <c r="V82" s="96">
        <v>0.28472222222222199</v>
      </c>
      <c r="W82" s="96">
        <f t="shared" si="2"/>
        <v>0.72916666666666763</v>
      </c>
      <c r="X82" s="39"/>
      <c r="Y82"/>
      <c r="AA82" s="27" t="s">
        <v>40</v>
      </c>
      <c r="AD82" s="15">
        <f t="shared" si="3"/>
        <v>0.18055555555555539</v>
      </c>
      <c r="AE82" s="58"/>
    </row>
    <row r="83" spans="21:31" hidden="1" x14ac:dyDescent="0.45">
      <c r="U83"/>
      <c r="V83" s="96">
        <v>0.28819444444444398</v>
      </c>
      <c r="W83" s="96">
        <f t="shared" si="2"/>
        <v>0.72569444444444542</v>
      </c>
      <c r="X83" s="39"/>
      <c r="Y83"/>
      <c r="AA83" s="27" t="s">
        <v>96</v>
      </c>
      <c r="AD83" s="15">
        <f t="shared" si="3"/>
        <v>0.1840277777777776</v>
      </c>
      <c r="AE83" s="58"/>
    </row>
    <row r="84" spans="21:31" hidden="1" x14ac:dyDescent="0.45">
      <c r="U84"/>
      <c r="V84" s="96">
        <v>0.29166666666666702</v>
      </c>
      <c r="W84" s="96">
        <f t="shared" si="2"/>
        <v>0.72222222222222321</v>
      </c>
      <c r="X84" s="39"/>
      <c r="Y84"/>
      <c r="AA84" s="27" t="s">
        <v>74</v>
      </c>
      <c r="AD84" s="15">
        <f t="shared" si="3"/>
        <v>0.18749999999999981</v>
      </c>
      <c r="AE84" s="58"/>
    </row>
    <row r="85" spans="21:31" hidden="1" x14ac:dyDescent="0.45">
      <c r="U85"/>
      <c r="V85" s="96">
        <v>0.29513888888888901</v>
      </c>
      <c r="W85" s="96">
        <f t="shared" si="2"/>
        <v>0.718750000000001</v>
      </c>
      <c r="X85" s="39"/>
      <c r="Y85"/>
      <c r="AA85" s="27" t="s">
        <v>82</v>
      </c>
      <c r="AD85" s="15">
        <f t="shared" si="3"/>
        <v>0.19097222222222202</v>
      </c>
      <c r="AE85" s="58"/>
    </row>
    <row r="86" spans="21:31" hidden="1" x14ac:dyDescent="0.45">
      <c r="U86"/>
      <c r="V86" s="96">
        <v>0.29861111111111099</v>
      </c>
      <c r="W86" s="96">
        <f t="shared" si="2"/>
        <v>0.71527777777777879</v>
      </c>
      <c r="X86" s="39"/>
      <c r="Y86"/>
      <c r="AA86" s="27" t="s">
        <v>99</v>
      </c>
      <c r="AD86" s="15">
        <f t="shared" si="3"/>
        <v>0.19444444444444423</v>
      </c>
      <c r="AE86" s="58"/>
    </row>
    <row r="87" spans="21:31" hidden="1" x14ac:dyDescent="0.45">
      <c r="U87"/>
      <c r="V87" s="96">
        <v>0.30208333333333298</v>
      </c>
      <c r="W87" s="96">
        <f t="shared" si="2"/>
        <v>0.71180555555555658</v>
      </c>
      <c r="X87" s="39"/>
      <c r="Y87"/>
      <c r="AA87" s="27" t="s">
        <v>111</v>
      </c>
      <c r="AD87" s="15">
        <f t="shared" si="3"/>
        <v>0.19791666666666644</v>
      </c>
      <c r="AE87" s="58"/>
    </row>
    <row r="88" spans="21:31" hidden="1" x14ac:dyDescent="0.45">
      <c r="U88"/>
      <c r="V88" s="96">
        <v>0.30555555555555602</v>
      </c>
      <c r="W88" s="96">
        <f t="shared" si="2"/>
        <v>0.70833333333333437</v>
      </c>
      <c r="X88" s="39"/>
      <c r="Y88"/>
      <c r="AA88" s="27" t="s">
        <v>62</v>
      </c>
      <c r="AD88" s="15">
        <f t="shared" si="3"/>
        <v>0.20138888888888865</v>
      </c>
      <c r="AE88" s="58"/>
    </row>
    <row r="89" spans="21:31" hidden="1" x14ac:dyDescent="0.45">
      <c r="U89"/>
      <c r="V89" s="96">
        <v>0.30902777777777801</v>
      </c>
      <c r="W89" s="96">
        <f t="shared" si="2"/>
        <v>0.70486111111111216</v>
      </c>
      <c r="X89" s="39"/>
      <c r="Y89"/>
      <c r="AA89" s="27" t="s">
        <v>91</v>
      </c>
      <c r="AD89" s="15">
        <f t="shared" si="3"/>
        <v>0.20486111111111086</v>
      </c>
      <c r="AE89" s="58"/>
    </row>
    <row r="90" spans="21:31" hidden="1" x14ac:dyDescent="0.45">
      <c r="U90"/>
      <c r="V90" s="96">
        <v>0.3125</v>
      </c>
      <c r="W90" s="96">
        <f t="shared" si="2"/>
        <v>0.70138888888888995</v>
      </c>
      <c r="X90" s="39"/>
      <c r="Y90"/>
      <c r="AA90" s="27" t="s">
        <v>45</v>
      </c>
      <c r="AD90" s="15">
        <f t="shared" si="3"/>
        <v>0.20833333333333307</v>
      </c>
      <c r="AE90" s="58"/>
    </row>
    <row r="91" spans="21:31" hidden="1" x14ac:dyDescent="0.45">
      <c r="U91"/>
      <c r="V91" s="96">
        <v>0.31597222222222199</v>
      </c>
      <c r="W91" s="96">
        <f t="shared" si="2"/>
        <v>0.69791666666666774</v>
      </c>
      <c r="X91" s="39"/>
      <c r="Y91"/>
      <c r="AA91" s="27" t="s">
        <v>129</v>
      </c>
      <c r="AD91" s="15">
        <f t="shared" si="3"/>
        <v>0.21180555555555527</v>
      </c>
      <c r="AE91" s="58"/>
    </row>
    <row r="92" spans="21:31" hidden="1" x14ac:dyDescent="0.45">
      <c r="U92"/>
      <c r="V92" s="96">
        <v>0.31944444444444398</v>
      </c>
      <c r="W92" s="96">
        <f t="shared" si="2"/>
        <v>0.69444444444444553</v>
      </c>
      <c r="X92" s="39"/>
      <c r="Y92"/>
      <c r="AA92" s="27" t="s">
        <v>104</v>
      </c>
      <c r="AD92" s="15">
        <f t="shared" si="3"/>
        <v>0.21527777777777748</v>
      </c>
      <c r="AE92" s="58"/>
    </row>
    <row r="93" spans="21:31" hidden="1" x14ac:dyDescent="0.45">
      <c r="U93"/>
      <c r="V93" s="96">
        <v>0.32291666666666702</v>
      </c>
      <c r="W93" s="96">
        <f t="shared" si="2"/>
        <v>0.69097222222222332</v>
      </c>
      <c r="X93" s="39"/>
      <c r="Y93"/>
      <c r="AA93" s="91" t="s">
        <v>90</v>
      </c>
      <c r="AD93" s="15">
        <f t="shared" si="3"/>
        <v>0.21874999999999969</v>
      </c>
      <c r="AE93" s="58"/>
    </row>
    <row r="94" spans="21:31" hidden="1" x14ac:dyDescent="0.45">
      <c r="U94"/>
      <c r="V94" s="96">
        <v>0.32638888888888901</v>
      </c>
      <c r="W94" s="96">
        <f t="shared" si="2"/>
        <v>0.68750000000000111</v>
      </c>
      <c r="X94" s="39"/>
      <c r="Y94"/>
      <c r="AA94" s="91" t="s">
        <v>107</v>
      </c>
      <c r="AD94" s="15">
        <f t="shared" si="3"/>
        <v>0.2222222222222219</v>
      </c>
      <c r="AE94" s="58"/>
    </row>
    <row r="95" spans="21:31" hidden="1" x14ac:dyDescent="0.45">
      <c r="U95"/>
      <c r="V95" s="96">
        <v>0.32986111111111099</v>
      </c>
      <c r="W95" s="96">
        <f t="shared" si="2"/>
        <v>0.6840277777777789</v>
      </c>
      <c r="X95" s="39"/>
      <c r="Y95"/>
      <c r="AA95" s="91" t="s">
        <v>66</v>
      </c>
      <c r="AD95" s="15">
        <f t="shared" si="3"/>
        <v>0.22569444444444411</v>
      </c>
      <c r="AE95" s="58"/>
    </row>
    <row r="96" spans="21:31" hidden="1" x14ac:dyDescent="0.45">
      <c r="U96"/>
      <c r="V96" s="96">
        <v>0.33333333333333298</v>
      </c>
      <c r="W96" s="96">
        <f t="shared" si="2"/>
        <v>0.68055555555555669</v>
      </c>
      <c r="X96" s="39"/>
      <c r="Y96"/>
      <c r="AA96" s="91" t="s">
        <v>79</v>
      </c>
      <c r="AD96" s="15">
        <f t="shared" si="3"/>
        <v>0.22916666666666632</v>
      </c>
      <c r="AE96" s="58"/>
    </row>
    <row r="97" spans="21:31" hidden="1" x14ac:dyDescent="0.45">
      <c r="U97"/>
      <c r="V97" s="96">
        <v>0.33680555555555602</v>
      </c>
      <c r="W97" s="96">
        <f t="shared" si="2"/>
        <v>0.67708333333333448</v>
      </c>
      <c r="X97" s="39"/>
      <c r="Y97"/>
      <c r="AA97" s="91" t="s">
        <v>103</v>
      </c>
      <c r="AD97" s="15">
        <f t="shared" si="3"/>
        <v>0.23263888888888853</v>
      </c>
      <c r="AE97" s="58"/>
    </row>
    <row r="98" spans="21:31" hidden="1" x14ac:dyDescent="0.45">
      <c r="U98"/>
      <c r="V98" s="96">
        <v>0.34027777777777801</v>
      </c>
      <c r="W98" s="96">
        <f t="shared" si="2"/>
        <v>0.67361111111111227</v>
      </c>
      <c r="X98" s="39"/>
      <c r="Y98"/>
      <c r="AA98" s="91" t="s">
        <v>108</v>
      </c>
      <c r="AD98" s="15">
        <f t="shared" si="3"/>
        <v>0.23611111111111074</v>
      </c>
      <c r="AE98" s="58"/>
    </row>
    <row r="99" spans="21:31" hidden="1" x14ac:dyDescent="0.45">
      <c r="U99"/>
      <c r="V99" s="96">
        <v>0.34375</v>
      </c>
      <c r="W99" s="96">
        <f t="shared" si="2"/>
        <v>0.67013888888889006</v>
      </c>
      <c r="X99" s="39"/>
      <c r="Y99"/>
      <c r="AA99" s="91" t="s">
        <v>122</v>
      </c>
      <c r="AD99" s="15">
        <f t="shared" si="3"/>
        <v>0.23958333333333295</v>
      </c>
      <c r="AE99" s="58"/>
    </row>
    <row r="100" spans="21:31" hidden="1" x14ac:dyDescent="0.45">
      <c r="U100"/>
      <c r="V100" s="96">
        <v>0.34722222222222199</v>
      </c>
      <c r="W100" s="96">
        <f t="shared" si="2"/>
        <v>0.66666666666666785</v>
      </c>
      <c r="X100" s="39"/>
      <c r="Y100"/>
      <c r="AA100" s="91" t="s">
        <v>65</v>
      </c>
      <c r="AD100" s="15">
        <f t="shared" si="3"/>
        <v>0.24305555555555516</v>
      </c>
      <c r="AE100" s="58"/>
    </row>
    <row r="101" spans="21:31" hidden="1" x14ac:dyDescent="0.45">
      <c r="U101"/>
      <c r="V101" s="96">
        <v>0.35069444444444398</v>
      </c>
      <c r="W101" s="96">
        <f t="shared" si="2"/>
        <v>0.66319444444444564</v>
      </c>
      <c r="X101" s="39"/>
      <c r="Y101"/>
      <c r="AA101" s="91" t="s">
        <v>51</v>
      </c>
      <c r="AD101" s="15">
        <f t="shared" si="3"/>
        <v>0.24652777777777737</v>
      </c>
      <c r="AE101" s="58"/>
    </row>
    <row r="102" spans="21:31" hidden="1" x14ac:dyDescent="0.45">
      <c r="U102"/>
      <c r="V102" s="96">
        <v>0.35416666666666702</v>
      </c>
      <c r="W102" s="96">
        <f t="shared" si="2"/>
        <v>0.65972222222222343</v>
      </c>
      <c r="X102" s="39"/>
      <c r="Y102"/>
      <c r="AA102" s="91" t="s">
        <v>53</v>
      </c>
      <c r="AD102" s="15">
        <f t="shared" si="3"/>
        <v>0.24999999999999958</v>
      </c>
      <c r="AE102" s="58"/>
    </row>
    <row r="103" spans="21:31" hidden="1" x14ac:dyDescent="0.45">
      <c r="U103"/>
      <c r="V103" s="96">
        <v>0.35763888888888901</v>
      </c>
      <c r="W103" s="96">
        <f t="shared" si="2"/>
        <v>0.65625000000000122</v>
      </c>
      <c r="X103" s="39"/>
      <c r="Y103"/>
      <c r="AA103" s="91" t="s">
        <v>133</v>
      </c>
      <c r="AD103" s="15">
        <f t="shared" si="3"/>
        <v>0.25347222222222182</v>
      </c>
      <c r="AE103" s="58"/>
    </row>
    <row r="104" spans="21:31" hidden="1" x14ac:dyDescent="0.45">
      <c r="U104"/>
      <c r="V104" s="96">
        <v>0.36111111111111099</v>
      </c>
      <c r="W104" s="96">
        <f t="shared" si="2"/>
        <v>0.65277777777777901</v>
      </c>
      <c r="X104" s="39"/>
      <c r="Y104"/>
      <c r="AA104" s="91" t="s">
        <v>54</v>
      </c>
      <c r="AD104" s="15">
        <f t="shared" si="3"/>
        <v>0.25694444444444403</v>
      </c>
      <c r="AE104" s="58"/>
    </row>
    <row r="105" spans="21:31" hidden="1" x14ac:dyDescent="0.45">
      <c r="U105"/>
      <c r="V105" s="96">
        <v>0.36458333333333298</v>
      </c>
      <c r="W105" s="96">
        <f t="shared" si="2"/>
        <v>0.6493055555555568</v>
      </c>
      <c r="X105" s="39"/>
      <c r="Y105"/>
      <c r="AA105" s="91" t="s">
        <v>56</v>
      </c>
      <c r="AD105" s="15">
        <f t="shared" si="3"/>
        <v>0.26041666666666624</v>
      </c>
      <c r="AE105" s="58"/>
    </row>
    <row r="106" spans="21:31" hidden="1" x14ac:dyDescent="0.45">
      <c r="U106"/>
      <c r="V106" s="96">
        <v>0.36805555555555602</v>
      </c>
      <c r="W106" s="96">
        <f t="shared" si="2"/>
        <v>0.64583333333333459</v>
      </c>
      <c r="X106" s="39"/>
      <c r="Y106"/>
      <c r="AA106" s="91" t="s">
        <v>58</v>
      </c>
      <c r="AD106" s="15">
        <f t="shared" si="3"/>
        <v>0.26388888888888845</v>
      </c>
      <c r="AE106" s="58"/>
    </row>
    <row r="107" spans="21:31" hidden="1" x14ac:dyDescent="0.45">
      <c r="U107"/>
      <c r="V107" s="96">
        <v>0.37152777777777801</v>
      </c>
      <c r="W107" s="96">
        <f t="shared" si="2"/>
        <v>0.64236111111111238</v>
      </c>
      <c r="X107" s="39"/>
      <c r="Y107"/>
      <c r="AA107" s="91" t="s">
        <v>31</v>
      </c>
      <c r="AD107" s="15">
        <f t="shared" si="3"/>
        <v>0.26736111111111066</v>
      </c>
      <c r="AE107" s="58"/>
    </row>
    <row r="108" spans="21:31" hidden="1" x14ac:dyDescent="0.45">
      <c r="U108"/>
      <c r="V108" s="96">
        <v>0.375</v>
      </c>
      <c r="W108" s="96">
        <f t="shared" si="2"/>
        <v>0.63888888888889017</v>
      </c>
      <c r="X108" s="39"/>
      <c r="Y108"/>
      <c r="AA108" s="91" t="s">
        <v>32</v>
      </c>
      <c r="AD108" s="15">
        <f t="shared" si="3"/>
        <v>0.27083333333333287</v>
      </c>
      <c r="AE108" s="58"/>
    </row>
    <row r="109" spans="21:31" hidden="1" x14ac:dyDescent="0.45">
      <c r="U109"/>
      <c r="V109" s="96">
        <v>0.37847222222222199</v>
      </c>
      <c r="W109" s="96">
        <f t="shared" si="2"/>
        <v>0.63541666666666796</v>
      </c>
      <c r="X109" s="39"/>
      <c r="Y109"/>
      <c r="AA109" s="91" t="s">
        <v>34</v>
      </c>
      <c r="AD109" s="15">
        <f t="shared" si="3"/>
        <v>0.27430555555555508</v>
      </c>
      <c r="AE109" s="58"/>
    </row>
    <row r="110" spans="21:31" hidden="1" x14ac:dyDescent="0.45">
      <c r="U110"/>
      <c r="V110" s="96">
        <v>0.38194444444444398</v>
      </c>
      <c r="W110" s="96">
        <f t="shared" si="2"/>
        <v>0.63194444444444575</v>
      </c>
      <c r="X110" s="39"/>
      <c r="Y110"/>
      <c r="AA110" s="91" t="s">
        <v>134</v>
      </c>
      <c r="AD110" s="15">
        <f t="shared" si="3"/>
        <v>0.27777777777777729</v>
      </c>
      <c r="AE110" s="58"/>
    </row>
    <row r="111" spans="21:31" hidden="1" x14ac:dyDescent="0.45">
      <c r="U111"/>
      <c r="V111" s="96">
        <v>0.38541666666666702</v>
      </c>
      <c r="W111" s="96">
        <f t="shared" si="2"/>
        <v>0.62847222222222354</v>
      </c>
      <c r="X111" s="39"/>
      <c r="Y111"/>
      <c r="AA111" s="91" t="s">
        <v>63</v>
      </c>
      <c r="AD111" s="15">
        <f t="shared" si="3"/>
        <v>0.2812499999999995</v>
      </c>
      <c r="AE111" s="58"/>
    </row>
    <row r="112" spans="21:31" hidden="1" x14ac:dyDescent="0.45">
      <c r="U112"/>
      <c r="V112" s="96">
        <v>0.38888888888888901</v>
      </c>
      <c r="W112" s="96">
        <f t="shared" si="2"/>
        <v>0.62500000000000133</v>
      </c>
      <c r="X112" s="39"/>
      <c r="Y112"/>
      <c r="AA112" s="91" t="s">
        <v>135</v>
      </c>
      <c r="AD112" s="15">
        <f t="shared" si="3"/>
        <v>0.28472222222222171</v>
      </c>
      <c r="AE112" s="58"/>
    </row>
    <row r="113" spans="21:31" hidden="1" x14ac:dyDescent="0.45">
      <c r="U113"/>
      <c r="V113" s="96">
        <v>0.39236111111111099</v>
      </c>
      <c r="W113" s="96">
        <f t="shared" si="2"/>
        <v>0.62152777777777912</v>
      </c>
      <c r="X113" s="39"/>
      <c r="Y113"/>
      <c r="AA113" s="91" t="s">
        <v>123</v>
      </c>
      <c r="AD113" s="15">
        <f t="shared" si="3"/>
        <v>0.28819444444444392</v>
      </c>
      <c r="AE113" s="58"/>
    </row>
    <row r="114" spans="21:31" hidden="1" x14ac:dyDescent="0.45">
      <c r="U114"/>
      <c r="V114" s="96">
        <v>0.39583333333333298</v>
      </c>
      <c r="W114" s="96">
        <f t="shared" si="2"/>
        <v>0.61805555555555691</v>
      </c>
      <c r="X114" s="39"/>
      <c r="Y114"/>
      <c r="AA114" s="91" t="s">
        <v>69</v>
      </c>
      <c r="AD114" s="15">
        <f t="shared" si="3"/>
        <v>0.29166666666666613</v>
      </c>
      <c r="AE114" s="58"/>
    </row>
    <row r="115" spans="21:31" hidden="1" x14ac:dyDescent="0.45">
      <c r="U115"/>
      <c r="V115" s="96">
        <v>0.39930555555555602</v>
      </c>
      <c r="W115" s="96">
        <f t="shared" si="2"/>
        <v>0.6145833333333347</v>
      </c>
      <c r="X115" s="39"/>
      <c r="Y115"/>
      <c r="AA115" s="91" t="s">
        <v>71</v>
      </c>
      <c r="AD115" s="15">
        <f t="shared" si="3"/>
        <v>0.29513888888888834</v>
      </c>
      <c r="AE115" s="58"/>
    </row>
    <row r="116" spans="21:31" hidden="1" x14ac:dyDescent="0.45">
      <c r="U116"/>
      <c r="V116" s="96">
        <v>0.40277777777777801</v>
      </c>
      <c r="W116" s="96">
        <f t="shared" si="2"/>
        <v>0.61111111111111249</v>
      </c>
      <c r="X116" s="39"/>
      <c r="Y116"/>
      <c r="AA116" s="91" t="s">
        <v>72</v>
      </c>
      <c r="AD116" s="15">
        <f t="shared" si="3"/>
        <v>0.29861111111111055</v>
      </c>
      <c r="AE116" s="58"/>
    </row>
    <row r="117" spans="21:31" hidden="1" x14ac:dyDescent="0.45">
      <c r="U117"/>
      <c r="V117" s="96">
        <v>0.40625</v>
      </c>
      <c r="W117" s="96">
        <f t="shared" si="2"/>
        <v>0.60763888888889028</v>
      </c>
      <c r="X117" s="39"/>
      <c r="Y117"/>
      <c r="AA117" s="91" t="s">
        <v>136</v>
      </c>
      <c r="AD117" s="15">
        <f t="shared" si="3"/>
        <v>0.30208333333333276</v>
      </c>
      <c r="AE117" s="58"/>
    </row>
    <row r="118" spans="21:31" hidden="1" x14ac:dyDescent="0.45">
      <c r="U118"/>
      <c r="V118" s="96">
        <v>0.40972222222222199</v>
      </c>
      <c r="W118" s="96">
        <f t="shared" si="2"/>
        <v>0.60416666666666807</v>
      </c>
      <c r="X118" s="39"/>
      <c r="Y118"/>
      <c r="AA118" s="91" t="s">
        <v>77</v>
      </c>
      <c r="AD118" s="15">
        <f t="shared" si="3"/>
        <v>0.30555555555555497</v>
      </c>
      <c r="AE118" s="58"/>
    </row>
    <row r="119" spans="21:31" hidden="1" x14ac:dyDescent="0.45">
      <c r="U119"/>
      <c r="V119" s="96">
        <v>0.41319444444444398</v>
      </c>
      <c r="W119" s="96">
        <f t="shared" si="2"/>
        <v>0.60069444444444586</v>
      </c>
      <c r="X119" s="39"/>
      <c r="Y119"/>
      <c r="AA119" s="91" t="s">
        <v>75</v>
      </c>
      <c r="AD119" s="15">
        <f t="shared" si="3"/>
        <v>0.30902777777777718</v>
      </c>
      <c r="AE119" s="58"/>
    </row>
    <row r="120" spans="21:31" hidden="1" x14ac:dyDescent="0.45">
      <c r="U120"/>
      <c r="V120" s="96">
        <v>0.41666666666666702</v>
      </c>
      <c r="W120" s="96">
        <f t="shared" si="2"/>
        <v>0.59722222222222365</v>
      </c>
      <c r="X120" s="39"/>
      <c r="Y120"/>
      <c r="AA120" s="91" t="s">
        <v>40</v>
      </c>
      <c r="AD120" s="15">
        <f t="shared" si="3"/>
        <v>0.31249999999999939</v>
      </c>
      <c r="AE120" s="58"/>
    </row>
    <row r="121" spans="21:31" hidden="1" x14ac:dyDescent="0.45">
      <c r="U121"/>
      <c r="V121" s="96">
        <v>0.42013888888888901</v>
      </c>
      <c r="W121" s="96">
        <f t="shared" si="2"/>
        <v>0.59375000000000144</v>
      </c>
      <c r="X121" s="39"/>
      <c r="Y121"/>
      <c r="AA121" s="91" t="s">
        <v>67</v>
      </c>
      <c r="AD121" s="15">
        <f t="shared" si="3"/>
        <v>0.3159722222222216</v>
      </c>
      <c r="AE121" s="58"/>
    </row>
    <row r="122" spans="21:31" hidden="1" x14ac:dyDescent="0.45">
      <c r="U122"/>
      <c r="V122" s="96">
        <v>0.42361111111111099</v>
      </c>
      <c r="W122" s="96">
        <f t="shared" si="2"/>
        <v>0.59027777777777923</v>
      </c>
      <c r="X122" s="39"/>
      <c r="Y122"/>
      <c r="AA122" s="91" t="s">
        <v>42</v>
      </c>
      <c r="AD122" s="15">
        <f t="shared" si="3"/>
        <v>0.31944444444444381</v>
      </c>
      <c r="AE122" s="58"/>
    </row>
    <row r="123" spans="21:31" hidden="1" x14ac:dyDescent="0.45">
      <c r="U123"/>
      <c r="V123" s="96">
        <v>0.42708333333333298</v>
      </c>
      <c r="W123" s="96">
        <f t="shared" si="2"/>
        <v>0.58680555555555702</v>
      </c>
      <c r="X123" s="39"/>
      <c r="Y123"/>
      <c r="AA123" s="91" t="s">
        <v>137</v>
      </c>
      <c r="AD123" s="15">
        <f t="shared" si="3"/>
        <v>0.32291666666666602</v>
      </c>
      <c r="AE123" s="58"/>
    </row>
    <row r="124" spans="21:31" hidden="1" x14ac:dyDescent="0.45">
      <c r="U124"/>
      <c r="V124" s="96">
        <v>0.43055555555555602</v>
      </c>
      <c r="W124" s="96">
        <f t="shared" si="2"/>
        <v>0.58333333333333481</v>
      </c>
      <c r="X124" s="39"/>
      <c r="Y124"/>
      <c r="AA124" s="91" t="s">
        <v>89</v>
      </c>
      <c r="AD124" s="15">
        <f t="shared" si="3"/>
        <v>0.32638888888888823</v>
      </c>
      <c r="AE124" s="58"/>
    </row>
    <row r="125" spans="21:31" hidden="1" x14ac:dyDescent="0.45">
      <c r="U125"/>
      <c r="V125" s="96">
        <v>0.43402777777777801</v>
      </c>
      <c r="W125" s="96">
        <f t="shared" si="2"/>
        <v>0.5798611111111126</v>
      </c>
      <c r="X125" s="39"/>
      <c r="Y125"/>
      <c r="AA125" s="91" t="s">
        <v>138</v>
      </c>
      <c r="AD125" s="15">
        <f t="shared" si="3"/>
        <v>0.32986111111111044</v>
      </c>
      <c r="AE125" s="58"/>
    </row>
    <row r="126" spans="21:31" hidden="1" x14ac:dyDescent="0.45">
      <c r="U126"/>
      <c r="V126" s="96">
        <v>0.4375</v>
      </c>
      <c r="W126" s="96">
        <f t="shared" si="2"/>
        <v>0.57638888888889039</v>
      </c>
      <c r="X126" s="39"/>
      <c r="Y126"/>
      <c r="AA126" s="91" t="s">
        <v>96</v>
      </c>
      <c r="AD126" s="15">
        <f t="shared" si="3"/>
        <v>0.33333333333333265</v>
      </c>
      <c r="AE126" s="58"/>
    </row>
    <row r="127" spans="21:31" hidden="1" x14ac:dyDescent="0.45">
      <c r="U127"/>
      <c r="V127" s="96">
        <v>0.44097222222222199</v>
      </c>
      <c r="W127" s="96">
        <f t="shared" si="2"/>
        <v>0.57291666666666818</v>
      </c>
      <c r="X127" s="39"/>
      <c r="Y127"/>
      <c r="AA127" s="91" t="s">
        <v>97</v>
      </c>
      <c r="AD127" s="15">
        <f t="shared" si="3"/>
        <v>0.33680555555555486</v>
      </c>
      <c r="AE127" s="58"/>
    </row>
    <row r="128" spans="21:31" hidden="1" x14ac:dyDescent="0.45">
      <c r="U128"/>
      <c r="V128" s="96">
        <v>0.44444444444444398</v>
      </c>
      <c r="W128" s="96">
        <f t="shared" si="2"/>
        <v>0.56944444444444597</v>
      </c>
      <c r="X128" s="39"/>
      <c r="Y128"/>
      <c r="AA128" s="91" t="s">
        <v>68</v>
      </c>
      <c r="AD128" s="15">
        <f t="shared" si="3"/>
        <v>0.34027777777777707</v>
      </c>
      <c r="AE128" s="58"/>
    </row>
    <row r="129" spans="21:31" hidden="1" x14ac:dyDescent="0.45">
      <c r="U129"/>
      <c r="V129" s="96">
        <v>0.44791666666666702</v>
      </c>
      <c r="W129" s="96">
        <f t="shared" si="2"/>
        <v>0.56597222222222376</v>
      </c>
      <c r="X129" s="39"/>
      <c r="Y129"/>
      <c r="AA129" s="91" t="s">
        <v>74</v>
      </c>
      <c r="AD129" s="15">
        <f t="shared" si="3"/>
        <v>0.34374999999999928</v>
      </c>
      <c r="AE129" s="58"/>
    </row>
    <row r="130" spans="21:31" hidden="1" x14ac:dyDescent="0.45">
      <c r="U130"/>
      <c r="V130" s="96">
        <v>0.45138888888888901</v>
      </c>
      <c r="W130" s="96">
        <f t="shared" si="2"/>
        <v>0.56250000000000155</v>
      </c>
      <c r="X130" s="39"/>
      <c r="Y130"/>
      <c r="AA130" s="91" t="s">
        <v>83</v>
      </c>
      <c r="AD130" s="15">
        <f t="shared" si="3"/>
        <v>0.34722222222222149</v>
      </c>
      <c r="AE130" s="58"/>
    </row>
    <row r="131" spans="21:31" hidden="1" x14ac:dyDescent="0.45">
      <c r="U131"/>
      <c r="V131" s="96">
        <v>0.45486111111111099</v>
      </c>
      <c r="W131" s="96">
        <f t="shared" si="2"/>
        <v>0.55902777777777934</v>
      </c>
      <c r="X131" s="39"/>
      <c r="Y131"/>
      <c r="AA131" s="91" t="s">
        <v>100</v>
      </c>
      <c r="AD131" s="15">
        <f t="shared" si="3"/>
        <v>0.3506944444444437</v>
      </c>
      <c r="AE131" s="58"/>
    </row>
    <row r="132" spans="21:31" hidden="1" x14ac:dyDescent="0.45">
      <c r="U132"/>
      <c r="V132" s="96">
        <v>0.45833333333333298</v>
      </c>
      <c r="W132" s="96">
        <f t="shared" ref="W132:W195" si="4">IF(W131&lt;TIME(0,5,0),1,W131-TIME(0,5,0))</f>
        <v>0.55555555555555713</v>
      </c>
      <c r="X132" s="39"/>
      <c r="Y132"/>
      <c r="AA132" s="91" t="s">
        <v>109</v>
      </c>
      <c r="AD132" s="15">
        <f t="shared" si="3"/>
        <v>0.35416666666666591</v>
      </c>
      <c r="AE132" s="58"/>
    </row>
    <row r="133" spans="21:31" hidden="1" x14ac:dyDescent="0.45">
      <c r="U133"/>
      <c r="V133" s="96">
        <v>0.46180555555555602</v>
      </c>
      <c r="W133" s="96">
        <f t="shared" si="4"/>
        <v>0.55208333333333492</v>
      </c>
      <c r="X133" s="39"/>
      <c r="Y133"/>
      <c r="AA133" s="91" t="s">
        <v>111</v>
      </c>
      <c r="AD133" s="15">
        <f t="shared" si="3"/>
        <v>0.35763888888888812</v>
      </c>
      <c r="AE133" s="58"/>
    </row>
    <row r="134" spans="21:31" hidden="1" x14ac:dyDescent="0.45">
      <c r="U134"/>
      <c r="V134" s="96">
        <v>0.46527777777777801</v>
      </c>
      <c r="W134" s="96">
        <f t="shared" si="4"/>
        <v>0.54861111111111271</v>
      </c>
      <c r="X134" s="39"/>
      <c r="Y134"/>
      <c r="AA134" s="91" t="s">
        <v>62</v>
      </c>
      <c r="AD134" s="15">
        <f t="shared" si="3"/>
        <v>0.36111111111111033</v>
      </c>
      <c r="AE134" s="58"/>
    </row>
    <row r="135" spans="21:31" hidden="1" x14ac:dyDescent="0.45">
      <c r="U135"/>
      <c r="V135" s="96">
        <v>0.46875</v>
      </c>
      <c r="W135" s="96">
        <f t="shared" si="4"/>
        <v>0.5451388888888905</v>
      </c>
      <c r="X135" s="39"/>
      <c r="Y135"/>
      <c r="AA135" s="91" t="s">
        <v>105</v>
      </c>
      <c r="AD135" s="15">
        <f t="shared" ref="AD135:AD193" si="5">IF(AND(HOUR(AD134)=23,MINUTE(AD134)=55),0,AD134+TIME(0,5,0))</f>
        <v>0.36458333333333254</v>
      </c>
      <c r="AE135" s="58"/>
    </row>
    <row r="136" spans="21:31" hidden="1" x14ac:dyDescent="0.45">
      <c r="U136"/>
      <c r="V136" s="96">
        <v>0.47222222222222199</v>
      </c>
      <c r="W136" s="96">
        <f t="shared" si="4"/>
        <v>0.54166666666666829</v>
      </c>
      <c r="X136" s="39"/>
      <c r="Y136"/>
      <c r="AA136" s="91" t="s">
        <v>45</v>
      </c>
      <c r="AD136" s="15">
        <f t="shared" si="5"/>
        <v>0.36805555555555475</v>
      </c>
      <c r="AE136" s="58"/>
    </row>
    <row r="137" spans="21:31" hidden="1" x14ac:dyDescent="0.45">
      <c r="U137"/>
      <c r="V137" s="96">
        <v>0.47569444444444398</v>
      </c>
      <c r="W137" s="96">
        <f t="shared" si="4"/>
        <v>0.53819444444444609</v>
      </c>
      <c r="X137" s="39"/>
      <c r="Y137"/>
      <c r="AA137" s="91" t="s">
        <v>46</v>
      </c>
      <c r="AD137" s="15">
        <f t="shared" si="5"/>
        <v>0.37152777777777696</v>
      </c>
      <c r="AE137" s="58"/>
    </row>
    <row r="138" spans="21:31" hidden="1" x14ac:dyDescent="0.45">
      <c r="U138"/>
      <c r="V138" s="96">
        <v>0.47916666666666702</v>
      </c>
      <c r="W138" s="96">
        <f t="shared" si="4"/>
        <v>0.53472222222222388</v>
      </c>
      <c r="X138" s="39"/>
      <c r="Y138"/>
      <c r="AA138" s="91" t="s">
        <v>139</v>
      </c>
      <c r="AD138" s="15">
        <f t="shared" si="5"/>
        <v>0.37499999999999917</v>
      </c>
      <c r="AE138" s="58"/>
    </row>
    <row r="139" spans="21:31" hidden="1" x14ac:dyDescent="0.45">
      <c r="U139"/>
      <c r="V139" s="96">
        <v>0.48263888888888901</v>
      </c>
      <c r="W139" s="96">
        <f t="shared" si="4"/>
        <v>0.53125000000000167</v>
      </c>
      <c r="X139" s="39"/>
      <c r="Y139"/>
      <c r="AA139" s="92"/>
      <c r="AD139" s="15">
        <f t="shared" si="5"/>
        <v>0.37847222222222138</v>
      </c>
      <c r="AE139" s="58"/>
    </row>
    <row r="140" spans="21:31" hidden="1" x14ac:dyDescent="0.45">
      <c r="U140"/>
      <c r="V140" s="96">
        <v>0.48611111111111099</v>
      </c>
      <c r="W140" s="96">
        <f t="shared" si="4"/>
        <v>0.52777777777777946</v>
      </c>
      <c r="X140" s="39"/>
      <c r="Y140"/>
      <c r="AA140" s="92"/>
      <c r="AD140" s="15">
        <f t="shared" si="5"/>
        <v>0.38194444444444359</v>
      </c>
      <c r="AE140" s="58"/>
    </row>
    <row r="141" spans="21:31" hidden="1" x14ac:dyDescent="0.45">
      <c r="U141"/>
      <c r="V141" s="96">
        <v>0.48958333333333298</v>
      </c>
      <c r="W141" s="96">
        <f t="shared" si="4"/>
        <v>0.52430555555555725</v>
      </c>
      <c r="X141" s="39"/>
      <c r="Y141"/>
      <c r="AA141" s="92"/>
      <c r="AD141" s="15">
        <f t="shared" si="5"/>
        <v>0.3854166666666658</v>
      </c>
      <c r="AE141" s="58"/>
    </row>
    <row r="142" spans="21:31" hidden="1" x14ac:dyDescent="0.45">
      <c r="U142"/>
      <c r="V142" s="96">
        <v>0.49305555555555602</v>
      </c>
      <c r="W142" s="96">
        <f t="shared" si="4"/>
        <v>0.52083333333333504</v>
      </c>
      <c r="X142" s="39"/>
      <c r="Y142"/>
      <c r="AA142" s="92"/>
      <c r="AD142" s="15">
        <f t="shared" si="5"/>
        <v>0.38888888888888801</v>
      </c>
      <c r="AE142" s="58"/>
    </row>
    <row r="143" spans="21:31" hidden="1" x14ac:dyDescent="0.45">
      <c r="U143"/>
      <c r="V143" s="96">
        <v>0.49652777777777801</v>
      </c>
      <c r="W143" s="96">
        <f t="shared" si="4"/>
        <v>0.51736111111111283</v>
      </c>
      <c r="X143" s="39"/>
      <c r="Y143"/>
      <c r="AA143" s="92"/>
      <c r="AD143" s="15">
        <f t="shared" si="5"/>
        <v>0.39236111111111022</v>
      </c>
      <c r="AE143" s="58"/>
    </row>
    <row r="144" spans="21:31" hidden="1" x14ac:dyDescent="0.45">
      <c r="U144"/>
      <c r="V144" s="96">
        <v>0.5</v>
      </c>
      <c r="W144" s="96">
        <f t="shared" si="4"/>
        <v>0.51388888888889062</v>
      </c>
      <c r="X144" s="39"/>
      <c r="Y144"/>
      <c r="AA144" s="92"/>
      <c r="AD144" s="15">
        <f t="shared" si="5"/>
        <v>0.39583333333333243</v>
      </c>
      <c r="AE144" s="58"/>
    </row>
    <row r="145" spans="21:31" hidden="1" x14ac:dyDescent="0.45">
      <c r="U145"/>
      <c r="V145" s="96">
        <v>0.50347222222222199</v>
      </c>
      <c r="W145" s="96">
        <f t="shared" si="4"/>
        <v>0.51041666666666841</v>
      </c>
      <c r="X145" s="39"/>
      <c r="Y145"/>
      <c r="AA145" s="92"/>
      <c r="AD145" s="15">
        <f t="shared" si="5"/>
        <v>0.39930555555555464</v>
      </c>
      <c r="AE145" s="58"/>
    </row>
    <row r="146" spans="21:31" hidden="1" x14ac:dyDescent="0.45">
      <c r="U146"/>
      <c r="V146" s="96">
        <v>0.50694444444444398</v>
      </c>
      <c r="W146" s="96">
        <f t="shared" si="4"/>
        <v>0.5069444444444462</v>
      </c>
      <c r="X146" s="39"/>
      <c r="Y146"/>
      <c r="AA146" s="92"/>
      <c r="AD146" s="15">
        <f t="shared" si="5"/>
        <v>0.40277777777777685</v>
      </c>
      <c r="AE146" s="58"/>
    </row>
    <row r="147" spans="21:31" hidden="1" x14ac:dyDescent="0.45">
      <c r="U147"/>
      <c r="V147" s="96">
        <v>0.51041666666666696</v>
      </c>
      <c r="W147" s="96">
        <f t="shared" si="4"/>
        <v>0.50347222222222399</v>
      </c>
      <c r="X147" s="39"/>
      <c r="Y147"/>
      <c r="AA147" s="92"/>
      <c r="AD147" s="15">
        <f t="shared" si="5"/>
        <v>0.40624999999999906</v>
      </c>
      <c r="AE147" s="58"/>
    </row>
    <row r="148" spans="21:31" hidden="1" x14ac:dyDescent="0.45">
      <c r="U148"/>
      <c r="V148" s="96">
        <v>0.51388888888888895</v>
      </c>
      <c r="W148" s="96">
        <f t="shared" si="4"/>
        <v>0.50000000000000178</v>
      </c>
      <c r="X148" s="39"/>
      <c r="Y148"/>
      <c r="AA148" s="92"/>
      <c r="AD148" s="15">
        <f t="shared" si="5"/>
        <v>0.40972222222222127</v>
      </c>
      <c r="AE148" s="58"/>
    </row>
    <row r="149" spans="21:31" hidden="1" x14ac:dyDescent="0.45">
      <c r="U149"/>
      <c r="V149" s="96">
        <v>0.51736111111111105</v>
      </c>
      <c r="W149" s="96">
        <f t="shared" si="4"/>
        <v>0.49652777777777957</v>
      </c>
      <c r="X149" s="39"/>
      <c r="Y149"/>
      <c r="AA149" s="92"/>
      <c r="AD149" s="15">
        <f t="shared" si="5"/>
        <v>0.41319444444444348</v>
      </c>
      <c r="AE149" s="58"/>
    </row>
    <row r="150" spans="21:31" hidden="1" x14ac:dyDescent="0.45">
      <c r="U150"/>
      <c r="V150" s="96">
        <v>0.52083333333333304</v>
      </c>
      <c r="W150" s="96">
        <f t="shared" si="4"/>
        <v>0.49305555555555736</v>
      </c>
      <c r="X150" s="39"/>
      <c r="Y150"/>
      <c r="AA150" s="92"/>
      <c r="AD150" s="15">
        <f t="shared" si="5"/>
        <v>0.41666666666666569</v>
      </c>
      <c r="AE150" s="58"/>
    </row>
    <row r="151" spans="21:31" hidden="1" x14ac:dyDescent="0.45">
      <c r="U151"/>
      <c r="V151" s="96">
        <v>0.52430555555555602</v>
      </c>
      <c r="W151" s="96">
        <f t="shared" si="4"/>
        <v>0.48958333333333515</v>
      </c>
      <c r="X151" s="39"/>
      <c r="Y151"/>
      <c r="AA151" s="92"/>
      <c r="AD151" s="15">
        <f t="shared" si="5"/>
        <v>0.4201388888888879</v>
      </c>
      <c r="AE151" s="58"/>
    </row>
    <row r="152" spans="21:31" hidden="1" x14ac:dyDescent="0.45">
      <c r="U152"/>
      <c r="V152" s="96">
        <v>0.52777777777777801</v>
      </c>
      <c r="W152" s="96">
        <f t="shared" si="4"/>
        <v>0.48611111111111294</v>
      </c>
      <c r="X152" s="39"/>
      <c r="Y152"/>
      <c r="AA152" s="92"/>
      <c r="AD152" s="15">
        <f t="shared" si="5"/>
        <v>0.42361111111111011</v>
      </c>
      <c r="AE152" s="58"/>
    </row>
    <row r="153" spans="21:31" hidden="1" x14ac:dyDescent="0.45">
      <c r="U153"/>
      <c r="V153" s="96">
        <v>0.53125</v>
      </c>
      <c r="W153" s="96">
        <f t="shared" si="4"/>
        <v>0.48263888888889073</v>
      </c>
      <c r="X153" s="39"/>
      <c r="Y153"/>
      <c r="AA153" s="92"/>
      <c r="AD153" s="15">
        <f t="shared" si="5"/>
        <v>0.42708333333333232</v>
      </c>
      <c r="AE153" s="58"/>
    </row>
    <row r="154" spans="21:31" hidden="1" x14ac:dyDescent="0.45">
      <c r="U154"/>
      <c r="V154" s="96">
        <v>0.53472222222222199</v>
      </c>
      <c r="W154" s="96">
        <f t="shared" si="4"/>
        <v>0.47916666666666852</v>
      </c>
      <c r="X154" s="39"/>
      <c r="Y154"/>
      <c r="AA154" s="92"/>
      <c r="AD154" s="15">
        <f t="shared" si="5"/>
        <v>0.43055555555555453</v>
      </c>
      <c r="AE154" s="58"/>
    </row>
    <row r="155" spans="21:31" hidden="1" x14ac:dyDescent="0.45">
      <c r="U155"/>
      <c r="V155" s="96">
        <v>0.53819444444444398</v>
      </c>
      <c r="W155" s="96">
        <f t="shared" si="4"/>
        <v>0.47569444444444631</v>
      </c>
      <c r="X155" s="39"/>
      <c r="Y155"/>
      <c r="AA155" s="92"/>
      <c r="AD155" s="15">
        <f t="shared" si="5"/>
        <v>0.43402777777777674</v>
      </c>
      <c r="AE155" s="58"/>
    </row>
    <row r="156" spans="21:31" hidden="1" x14ac:dyDescent="0.45">
      <c r="U156"/>
      <c r="V156" s="96">
        <v>0.54166666666666696</v>
      </c>
      <c r="W156" s="96">
        <f t="shared" si="4"/>
        <v>0.4722222222222241</v>
      </c>
      <c r="X156" s="39"/>
      <c r="Y156"/>
      <c r="AA156" s="92"/>
      <c r="AD156" s="15">
        <f t="shared" si="5"/>
        <v>0.43749999999999895</v>
      </c>
      <c r="AE156" s="58"/>
    </row>
    <row r="157" spans="21:31" hidden="1" x14ac:dyDescent="0.45">
      <c r="U157"/>
      <c r="V157" s="96">
        <v>0.54513888888888895</v>
      </c>
      <c r="W157" s="96">
        <f t="shared" si="4"/>
        <v>0.46875000000000189</v>
      </c>
      <c r="X157" s="39"/>
      <c r="Y157"/>
      <c r="AA157" s="92"/>
      <c r="AD157" s="15">
        <f t="shared" si="5"/>
        <v>0.44097222222222116</v>
      </c>
      <c r="AE157" s="58"/>
    </row>
    <row r="158" spans="21:31" hidden="1" x14ac:dyDescent="0.45">
      <c r="U158"/>
      <c r="V158" s="96">
        <v>0.54861111111111105</v>
      </c>
      <c r="W158" s="96">
        <f t="shared" si="4"/>
        <v>0.46527777777777968</v>
      </c>
      <c r="X158" s="39"/>
      <c r="Y158"/>
      <c r="AA158" s="92"/>
      <c r="AD158" s="15">
        <f t="shared" si="5"/>
        <v>0.44444444444444337</v>
      </c>
      <c r="AE158" s="58"/>
    </row>
    <row r="159" spans="21:31" hidden="1" x14ac:dyDescent="0.45">
      <c r="U159"/>
      <c r="V159" s="96">
        <v>0.55208333333333304</v>
      </c>
      <c r="W159" s="96">
        <f t="shared" si="4"/>
        <v>0.46180555555555747</v>
      </c>
      <c r="X159" s="39"/>
      <c r="Y159"/>
      <c r="AA159" s="92"/>
      <c r="AD159" s="15">
        <f t="shared" si="5"/>
        <v>0.44791666666666557</v>
      </c>
      <c r="AE159" s="58"/>
    </row>
    <row r="160" spans="21:31" hidden="1" x14ac:dyDescent="0.45">
      <c r="U160"/>
      <c r="V160" s="96">
        <v>0.55555555555555602</v>
      </c>
      <c r="W160" s="96">
        <f t="shared" si="4"/>
        <v>0.45833333333333526</v>
      </c>
      <c r="X160" s="39"/>
      <c r="Y160"/>
      <c r="AA160" s="92"/>
      <c r="AD160" s="15">
        <f t="shared" si="5"/>
        <v>0.45138888888888778</v>
      </c>
      <c r="AE160" s="58"/>
    </row>
    <row r="161" spans="21:31" hidden="1" x14ac:dyDescent="0.45">
      <c r="U161"/>
      <c r="V161" s="96">
        <v>0.55902777777777801</v>
      </c>
      <c r="W161" s="96">
        <f t="shared" si="4"/>
        <v>0.45486111111111305</v>
      </c>
      <c r="X161" s="39"/>
      <c r="Y161"/>
      <c r="AA161" s="92"/>
      <c r="AD161" s="15">
        <f t="shared" si="5"/>
        <v>0.45486111111110999</v>
      </c>
      <c r="AE161" s="58"/>
    </row>
    <row r="162" spans="21:31" hidden="1" x14ac:dyDescent="0.45">
      <c r="U162"/>
      <c r="V162" s="96">
        <v>0.5625</v>
      </c>
      <c r="W162" s="96">
        <f t="shared" si="4"/>
        <v>0.45138888888889084</v>
      </c>
      <c r="X162" s="39"/>
      <c r="Y162"/>
      <c r="AA162" s="92"/>
      <c r="AD162" s="15">
        <f t="shared" si="5"/>
        <v>0.4583333333333322</v>
      </c>
      <c r="AE162" s="58"/>
    </row>
    <row r="163" spans="21:31" hidden="1" x14ac:dyDescent="0.45">
      <c r="U163"/>
      <c r="V163" s="96">
        <v>0.56597222222222199</v>
      </c>
      <c r="W163" s="96">
        <f t="shared" si="4"/>
        <v>0.44791666666666863</v>
      </c>
      <c r="X163" s="39"/>
      <c r="Y163"/>
      <c r="AA163" s="92"/>
      <c r="AD163" s="15">
        <f t="shared" si="5"/>
        <v>0.46180555555555441</v>
      </c>
      <c r="AE163" s="58"/>
    </row>
    <row r="164" spans="21:31" hidden="1" x14ac:dyDescent="0.45">
      <c r="U164"/>
      <c r="V164" s="96">
        <v>0.56944444444444398</v>
      </c>
      <c r="W164" s="96">
        <f t="shared" si="4"/>
        <v>0.44444444444444642</v>
      </c>
      <c r="X164" s="39"/>
      <c r="Y164"/>
      <c r="AA164" s="92"/>
      <c r="AD164" s="15">
        <f t="shared" si="5"/>
        <v>0.46527777777777662</v>
      </c>
      <c r="AE164" s="58"/>
    </row>
    <row r="165" spans="21:31" hidden="1" x14ac:dyDescent="0.45">
      <c r="U165"/>
      <c r="V165" s="96">
        <v>0.57291666666666696</v>
      </c>
      <c r="W165" s="96">
        <f t="shared" si="4"/>
        <v>0.44097222222222421</v>
      </c>
      <c r="X165" s="39"/>
      <c r="Y165"/>
      <c r="AA165" s="92"/>
      <c r="AD165" s="15">
        <f t="shared" si="5"/>
        <v>0.46874999999999883</v>
      </c>
      <c r="AE165" s="58"/>
    </row>
    <row r="166" spans="21:31" hidden="1" x14ac:dyDescent="0.45">
      <c r="U166"/>
      <c r="V166" s="96">
        <v>0.57638888888888895</v>
      </c>
      <c r="W166" s="96">
        <f t="shared" si="4"/>
        <v>0.437500000000002</v>
      </c>
      <c r="X166" s="39"/>
      <c r="Y166"/>
      <c r="AA166" s="92"/>
      <c r="AD166" s="15">
        <f t="shared" si="5"/>
        <v>0.47222222222222104</v>
      </c>
      <c r="AE166" s="58"/>
    </row>
    <row r="167" spans="21:31" hidden="1" x14ac:dyDescent="0.45">
      <c r="U167"/>
      <c r="V167" s="96">
        <v>0.57986111111111105</v>
      </c>
      <c r="W167" s="96">
        <f t="shared" si="4"/>
        <v>0.43402777777777979</v>
      </c>
      <c r="X167" s="39"/>
      <c r="Y167"/>
      <c r="AA167" s="92"/>
      <c r="AD167" s="15">
        <f t="shared" si="5"/>
        <v>0.47569444444444325</v>
      </c>
      <c r="AE167" s="58"/>
    </row>
    <row r="168" spans="21:31" hidden="1" x14ac:dyDescent="0.45">
      <c r="U168"/>
      <c r="V168" s="96">
        <v>0.58333333333333304</v>
      </c>
      <c r="W168" s="96">
        <f t="shared" si="4"/>
        <v>0.43055555555555758</v>
      </c>
      <c r="X168" s="39"/>
      <c r="Y168"/>
      <c r="AA168" s="92"/>
      <c r="AD168" s="15">
        <f t="shared" si="5"/>
        <v>0.47916666666666546</v>
      </c>
      <c r="AE168" s="58"/>
    </row>
    <row r="169" spans="21:31" hidden="1" x14ac:dyDescent="0.45">
      <c r="U169"/>
      <c r="V169" s="96">
        <v>0.58680555555555503</v>
      </c>
      <c r="W169" s="96">
        <f t="shared" si="4"/>
        <v>0.42708333333333537</v>
      </c>
      <c r="X169" s="39"/>
      <c r="Y169"/>
      <c r="AA169" s="92"/>
      <c r="AD169" s="15">
        <f t="shared" si="5"/>
        <v>0.48263888888888767</v>
      </c>
      <c r="AE169" s="58"/>
    </row>
    <row r="170" spans="21:31" hidden="1" x14ac:dyDescent="0.45">
      <c r="U170"/>
      <c r="V170" s="96">
        <v>0.59027777777777801</v>
      </c>
      <c r="W170" s="96">
        <f t="shared" si="4"/>
        <v>0.42361111111111316</v>
      </c>
      <c r="X170" s="39"/>
      <c r="Y170"/>
      <c r="AA170" s="92"/>
      <c r="AD170" s="15">
        <f t="shared" si="5"/>
        <v>0.48611111111110988</v>
      </c>
      <c r="AE170" s="58"/>
    </row>
    <row r="171" spans="21:31" hidden="1" x14ac:dyDescent="0.45">
      <c r="U171"/>
      <c r="V171" s="96">
        <v>0.59375</v>
      </c>
      <c r="W171" s="96">
        <f t="shared" si="4"/>
        <v>0.42013888888889095</v>
      </c>
      <c r="X171" s="39"/>
      <c r="Y171"/>
      <c r="AA171" s="92"/>
      <c r="AD171" s="15">
        <f t="shared" si="5"/>
        <v>0.48958333333333209</v>
      </c>
      <c r="AE171" s="58"/>
    </row>
    <row r="172" spans="21:31" hidden="1" x14ac:dyDescent="0.45">
      <c r="U172"/>
      <c r="V172" s="96">
        <v>0.59722222222222199</v>
      </c>
      <c r="W172" s="96">
        <f t="shared" si="4"/>
        <v>0.41666666666666874</v>
      </c>
      <c r="X172" s="39"/>
      <c r="Y172"/>
      <c r="AA172" s="92"/>
      <c r="AD172" s="15">
        <f t="shared" si="5"/>
        <v>0.4930555555555543</v>
      </c>
      <c r="AE172" s="58"/>
    </row>
    <row r="173" spans="21:31" hidden="1" x14ac:dyDescent="0.45">
      <c r="U173"/>
      <c r="V173" s="96">
        <v>0.60069444444444398</v>
      </c>
      <c r="W173" s="96">
        <f t="shared" si="4"/>
        <v>0.41319444444444653</v>
      </c>
      <c r="X173" s="39"/>
      <c r="Y173"/>
      <c r="AA173" s="92"/>
      <c r="AD173" s="15">
        <f t="shared" si="5"/>
        <v>0.49652777777777651</v>
      </c>
      <c r="AE173" s="58"/>
    </row>
    <row r="174" spans="21:31" hidden="1" x14ac:dyDescent="0.45">
      <c r="U174"/>
      <c r="V174" s="96">
        <v>0.60416666666666696</v>
      </c>
      <c r="W174" s="96">
        <f t="shared" si="4"/>
        <v>0.40972222222222432</v>
      </c>
      <c r="X174" s="39"/>
      <c r="Y174"/>
      <c r="AA174" s="92"/>
      <c r="AD174" s="15">
        <f t="shared" si="5"/>
        <v>0.49999999999999872</v>
      </c>
      <c r="AE174" s="58"/>
    </row>
    <row r="175" spans="21:31" hidden="1" x14ac:dyDescent="0.45">
      <c r="U175"/>
      <c r="V175" s="96">
        <v>0.60763888888888895</v>
      </c>
      <c r="W175" s="96">
        <f t="shared" si="4"/>
        <v>0.40625000000000211</v>
      </c>
      <c r="X175" s="39"/>
      <c r="Y175"/>
      <c r="AA175" s="92"/>
      <c r="AD175" s="15">
        <f t="shared" si="5"/>
        <v>0.50347222222222099</v>
      </c>
      <c r="AE175" s="58"/>
    </row>
    <row r="176" spans="21:31" hidden="1" x14ac:dyDescent="0.45">
      <c r="U176"/>
      <c r="V176" s="96">
        <v>0.61111111111111105</v>
      </c>
      <c r="W176" s="96">
        <f t="shared" si="4"/>
        <v>0.4027777777777799</v>
      </c>
      <c r="X176" s="39"/>
      <c r="Y176"/>
      <c r="AA176" s="92"/>
      <c r="AD176" s="15">
        <f t="shared" si="5"/>
        <v>0.5069444444444432</v>
      </c>
      <c r="AE176" s="58"/>
    </row>
    <row r="177" spans="21:31" hidden="1" x14ac:dyDescent="0.45">
      <c r="U177"/>
      <c r="V177" s="96">
        <v>0.61458333333333304</v>
      </c>
      <c r="W177" s="96">
        <f t="shared" si="4"/>
        <v>0.39930555555555769</v>
      </c>
      <c r="X177" s="39"/>
      <c r="Y177"/>
      <c r="AA177" s="92"/>
      <c r="AD177" s="15">
        <f t="shared" si="5"/>
        <v>0.51041666666666541</v>
      </c>
      <c r="AE177" s="58"/>
    </row>
    <row r="178" spans="21:31" hidden="1" x14ac:dyDescent="0.45">
      <c r="U178"/>
      <c r="V178" s="96">
        <v>0.61805555555555503</v>
      </c>
      <c r="W178" s="96">
        <f t="shared" si="4"/>
        <v>0.39583333333333548</v>
      </c>
      <c r="X178" s="39"/>
      <c r="Y178"/>
      <c r="AA178" s="92"/>
      <c r="AD178" s="15">
        <f t="shared" si="5"/>
        <v>0.51388888888888762</v>
      </c>
      <c r="AE178" s="58"/>
    </row>
    <row r="179" spans="21:31" hidden="1" x14ac:dyDescent="0.45">
      <c r="U179"/>
      <c r="V179" s="96">
        <v>0.62152777777777801</v>
      </c>
      <c r="W179" s="96">
        <f t="shared" si="4"/>
        <v>0.39236111111111327</v>
      </c>
      <c r="X179" s="39"/>
      <c r="Y179"/>
      <c r="AA179" s="92"/>
      <c r="AD179" s="15">
        <f t="shared" si="5"/>
        <v>0.51736111111110983</v>
      </c>
      <c r="AE179" s="58"/>
    </row>
    <row r="180" spans="21:31" hidden="1" x14ac:dyDescent="0.45">
      <c r="U180"/>
      <c r="V180" s="96">
        <v>0.625</v>
      </c>
      <c r="W180" s="96">
        <f t="shared" si="4"/>
        <v>0.38888888888889106</v>
      </c>
      <c r="X180" s="39"/>
      <c r="Y180"/>
      <c r="AA180" s="92"/>
      <c r="AD180" s="15">
        <f t="shared" si="5"/>
        <v>0.52083333333333204</v>
      </c>
      <c r="AE180" s="58"/>
    </row>
    <row r="181" spans="21:31" hidden="1" x14ac:dyDescent="0.45">
      <c r="U181"/>
      <c r="V181" s="96">
        <v>0.62847222222222199</v>
      </c>
      <c r="W181" s="96">
        <f t="shared" si="4"/>
        <v>0.38541666666666885</v>
      </c>
      <c r="X181" s="39"/>
      <c r="Y181"/>
      <c r="AA181" s="92"/>
      <c r="AD181" s="15">
        <f t="shared" si="5"/>
        <v>0.52430555555555425</v>
      </c>
      <c r="AE181" s="58"/>
    </row>
    <row r="182" spans="21:31" hidden="1" x14ac:dyDescent="0.45">
      <c r="U182"/>
      <c r="V182" s="96">
        <v>0.63194444444444398</v>
      </c>
      <c r="W182" s="96">
        <f t="shared" si="4"/>
        <v>0.38194444444444664</v>
      </c>
      <c r="X182" s="39"/>
      <c r="Y182"/>
      <c r="AA182" s="92"/>
      <c r="AD182" s="15">
        <f t="shared" si="5"/>
        <v>0.52777777777777646</v>
      </c>
      <c r="AE182" s="58"/>
    </row>
    <row r="183" spans="21:31" hidden="1" x14ac:dyDescent="0.45">
      <c r="U183"/>
      <c r="V183" s="96">
        <v>0.63541666666666696</v>
      </c>
      <c r="W183" s="96">
        <f t="shared" si="4"/>
        <v>0.37847222222222443</v>
      </c>
      <c r="X183" s="39"/>
      <c r="Y183"/>
      <c r="AA183" s="92"/>
      <c r="AD183" s="15">
        <f t="shared" si="5"/>
        <v>0.53124999999999867</v>
      </c>
      <c r="AE183" s="58"/>
    </row>
    <row r="184" spans="21:31" hidden="1" x14ac:dyDescent="0.45">
      <c r="U184"/>
      <c r="V184" s="96">
        <v>0.63888888888888895</v>
      </c>
      <c r="W184" s="96">
        <f t="shared" si="4"/>
        <v>0.37500000000000222</v>
      </c>
      <c r="X184" s="39"/>
      <c r="Y184"/>
      <c r="AA184" s="92"/>
      <c r="AD184" s="15">
        <f t="shared" si="5"/>
        <v>0.53472222222222088</v>
      </c>
      <c r="AE184" s="58"/>
    </row>
    <row r="185" spans="21:31" hidden="1" x14ac:dyDescent="0.45">
      <c r="U185"/>
      <c r="V185" s="96">
        <v>0.64236111111111105</v>
      </c>
      <c r="W185" s="96">
        <f t="shared" si="4"/>
        <v>0.37152777777778001</v>
      </c>
      <c r="X185" s="39"/>
      <c r="Y185"/>
      <c r="AA185" s="92"/>
      <c r="AD185" s="15">
        <f t="shared" si="5"/>
        <v>0.53819444444444309</v>
      </c>
      <c r="AE185" s="58"/>
    </row>
    <row r="186" spans="21:31" hidden="1" x14ac:dyDescent="0.45">
      <c r="U186"/>
      <c r="V186" s="96">
        <v>0.64583333333333304</v>
      </c>
      <c r="W186" s="96">
        <f t="shared" si="4"/>
        <v>0.3680555555555578</v>
      </c>
      <c r="X186" s="39"/>
      <c r="Y186"/>
      <c r="AA186" s="92"/>
      <c r="AD186" s="15">
        <f t="shared" si="5"/>
        <v>0.5416666666666653</v>
      </c>
      <c r="AE186" s="58"/>
    </row>
    <row r="187" spans="21:31" hidden="1" x14ac:dyDescent="0.45">
      <c r="U187"/>
      <c r="V187" s="96">
        <v>0.64930555555555503</v>
      </c>
      <c r="W187" s="96">
        <f t="shared" si="4"/>
        <v>0.36458333333333559</v>
      </c>
      <c r="X187" s="39"/>
      <c r="Y187"/>
      <c r="AA187" s="92"/>
      <c r="AD187" s="15">
        <f t="shared" si="5"/>
        <v>0.54513888888888751</v>
      </c>
      <c r="AE187" s="58"/>
    </row>
    <row r="188" spans="21:31" hidden="1" x14ac:dyDescent="0.45">
      <c r="U188"/>
      <c r="V188" s="96">
        <v>0.65277777777777801</v>
      </c>
      <c r="W188" s="96">
        <f t="shared" si="4"/>
        <v>0.36111111111111338</v>
      </c>
      <c r="X188" s="39"/>
      <c r="Y188"/>
      <c r="AA188" s="92"/>
      <c r="AD188" s="15">
        <f t="shared" si="5"/>
        <v>0.54861111111110972</v>
      </c>
      <c r="AE188" s="58"/>
    </row>
    <row r="189" spans="21:31" hidden="1" x14ac:dyDescent="0.45">
      <c r="U189"/>
      <c r="V189" s="96">
        <v>0.65625</v>
      </c>
      <c r="W189" s="96">
        <f t="shared" si="4"/>
        <v>0.35763888888889117</v>
      </c>
      <c r="X189" s="39"/>
      <c r="Y189"/>
      <c r="AA189" s="92"/>
      <c r="AD189" s="15">
        <f t="shared" si="5"/>
        <v>0.55208333333333193</v>
      </c>
      <c r="AE189" s="58"/>
    </row>
    <row r="190" spans="21:31" hidden="1" x14ac:dyDescent="0.45">
      <c r="U190"/>
      <c r="V190" s="96">
        <v>0.65972222222222199</v>
      </c>
      <c r="W190" s="96">
        <f t="shared" si="4"/>
        <v>0.35416666666666896</v>
      </c>
      <c r="X190" s="39"/>
      <c r="Y190"/>
      <c r="AA190" s="92"/>
      <c r="AD190" s="15">
        <f t="shared" si="5"/>
        <v>0.55555555555555414</v>
      </c>
      <c r="AE190" s="58"/>
    </row>
    <row r="191" spans="21:31" hidden="1" x14ac:dyDescent="0.45">
      <c r="U191"/>
      <c r="V191" s="96">
        <v>0.66319444444444398</v>
      </c>
      <c r="W191" s="96">
        <f t="shared" si="4"/>
        <v>0.35069444444444675</v>
      </c>
      <c r="X191" s="39"/>
      <c r="Y191"/>
      <c r="AA191" s="92"/>
      <c r="AD191" s="15">
        <f t="shared" si="5"/>
        <v>0.55902777777777635</v>
      </c>
      <c r="AE191" s="58"/>
    </row>
    <row r="192" spans="21:31" hidden="1" x14ac:dyDescent="0.45">
      <c r="U192"/>
      <c r="V192" s="96">
        <v>0.66666666666666696</v>
      </c>
      <c r="W192" s="96">
        <f t="shared" si="4"/>
        <v>0.34722222222222454</v>
      </c>
      <c r="X192" s="39"/>
      <c r="Y192"/>
      <c r="AA192" s="92"/>
      <c r="AD192" s="15">
        <f t="shared" si="5"/>
        <v>0.56249999999999856</v>
      </c>
      <c r="AE192" s="58"/>
    </row>
    <row r="193" spans="21:31" hidden="1" x14ac:dyDescent="0.45">
      <c r="U193"/>
      <c r="V193" s="96">
        <v>0.67013888888888895</v>
      </c>
      <c r="W193" s="96">
        <f t="shared" si="4"/>
        <v>0.34375000000000233</v>
      </c>
      <c r="X193" s="39"/>
      <c r="Y193"/>
      <c r="AA193" s="92"/>
      <c r="AD193" s="15">
        <f t="shared" si="5"/>
        <v>0.56597222222222077</v>
      </c>
      <c r="AE193" s="58"/>
    </row>
    <row r="194" spans="21:31" hidden="1" x14ac:dyDescent="0.45">
      <c r="U194"/>
      <c r="V194" s="96">
        <v>0.67361111111111105</v>
      </c>
      <c r="W194" s="96">
        <f t="shared" si="4"/>
        <v>0.34027777777778012</v>
      </c>
      <c r="X194" s="39"/>
      <c r="Y194"/>
      <c r="AA194" s="92"/>
      <c r="AD194" s="15">
        <f>IF(AND(HOUR(AD193)=23,MINUTE(AD193)=55),0,AD193+TIME(0,5,0))</f>
        <v>0.56944444444444298</v>
      </c>
      <c r="AE194" s="58"/>
    </row>
    <row r="195" spans="21:31" hidden="1" x14ac:dyDescent="0.45">
      <c r="U195"/>
      <c r="V195" s="96">
        <v>0.67708333333333304</v>
      </c>
      <c r="W195" s="96">
        <f t="shared" si="4"/>
        <v>0.33680555555555791</v>
      </c>
      <c r="X195" s="39"/>
      <c r="Y195"/>
      <c r="AA195" s="92"/>
      <c r="AD195" s="15">
        <f t="shared" ref="AD195:AD258" si="6">IF(AND(HOUR(AD194)=23,MINUTE(AD194)=55),0,AD194+TIME(0,5,0))</f>
        <v>0.57291666666666519</v>
      </c>
      <c r="AE195" s="58"/>
    </row>
    <row r="196" spans="21:31" hidden="1" x14ac:dyDescent="0.45">
      <c r="U196"/>
      <c r="V196" s="96">
        <v>0.68055555555555503</v>
      </c>
      <c r="W196" s="96">
        <f t="shared" ref="W196:W259" si="7">IF(W195&lt;TIME(0,5,0),1,W195-TIME(0,5,0))</f>
        <v>0.3333333333333357</v>
      </c>
      <c r="X196" s="39"/>
      <c r="Y196"/>
      <c r="AA196" s="92"/>
      <c r="AD196" s="15">
        <f t="shared" si="6"/>
        <v>0.5763888888888874</v>
      </c>
      <c r="AE196" s="58"/>
    </row>
    <row r="197" spans="21:31" hidden="1" x14ac:dyDescent="0.45">
      <c r="U197"/>
      <c r="V197" s="96">
        <v>0.68402777777777801</v>
      </c>
      <c r="W197" s="96">
        <f t="shared" si="7"/>
        <v>0.32986111111111349</v>
      </c>
      <c r="X197" s="39"/>
      <c r="Y197"/>
      <c r="AA197" s="92"/>
      <c r="AD197" s="15">
        <f t="shared" si="6"/>
        <v>0.57986111111110961</v>
      </c>
      <c r="AE197" s="58"/>
    </row>
    <row r="198" spans="21:31" hidden="1" x14ac:dyDescent="0.45">
      <c r="U198"/>
      <c r="V198" s="96">
        <v>0.6875</v>
      </c>
      <c r="W198" s="96">
        <f t="shared" si="7"/>
        <v>0.32638888888889128</v>
      </c>
      <c r="X198" s="39"/>
      <c r="Y198"/>
      <c r="AA198" s="92"/>
      <c r="AD198" s="15">
        <f t="shared" si="6"/>
        <v>0.58333333333333182</v>
      </c>
      <c r="AE198" s="58"/>
    </row>
    <row r="199" spans="21:31" hidden="1" x14ac:dyDescent="0.45">
      <c r="U199"/>
      <c r="V199" s="96">
        <v>0.69097222222222199</v>
      </c>
      <c r="W199" s="96">
        <f t="shared" si="7"/>
        <v>0.32291666666666907</v>
      </c>
      <c r="X199" s="39"/>
      <c r="Y199"/>
      <c r="AA199" s="92"/>
      <c r="AD199" s="15">
        <f t="shared" si="6"/>
        <v>0.58680555555555403</v>
      </c>
      <c r="AE199" s="58"/>
    </row>
    <row r="200" spans="21:31" hidden="1" x14ac:dyDescent="0.45">
      <c r="U200"/>
      <c r="V200" s="96">
        <v>0.69444444444444398</v>
      </c>
      <c r="W200" s="96">
        <f t="shared" si="7"/>
        <v>0.31944444444444686</v>
      </c>
      <c r="X200" s="39"/>
      <c r="Y200"/>
      <c r="AA200" s="92"/>
      <c r="AD200" s="15">
        <f t="shared" si="6"/>
        <v>0.59027777777777624</v>
      </c>
      <c r="AE200" s="58"/>
    </row>
    <row r="201" spans="21:31" hidden="1" x14ac:dyDescent="0.45">
      <c r="U201"/>
      <c r="V201" s="96">
        <v>0.69791666666666696</v>
      </c>
      <c r="W201" s="96">
        <f t="shared" si="7"/>
        <v>0.31597222222222465</v>
      </c>
      <c r="X201" s="39"/>
      <c r="Y201"/>
      <c r="AA201" s="92"/>
      <c r="AD201" s="15">
        <f t="shared" si="6"/>
        <v>0.59374999999999845</v>
      </c>
      <c r="AE201" s="58"/>
    </row>
    <row r="202" spans="21:31" hidden="1" x14ac:dyDescent="0.45">
      <c r="U202"/>
      <c r="V202" s="96">
        <v>0.70138888888888895</v>
      </c>
      <c r="W202" s="96">
        <f t="shared" si="7"/>
        <v>0.31250000000000244</v>
      </c>
      <c r="X202" s="39"/>
      <c r="Y202"/>
      <c r="AA202" s="92"/>
      <c r="AD202" s="15">
        <f t="shared" si="6"/>
        <v>0.59722222222222066</v>
      </c>
      <c r="AE202" s="58"/>
    </row>
    <row r="203" spans="21:31" hidden="1" x14ac:dyDescent="0.45">
      <c r="U203"/>
      <c r="V203" s="96">
        <v>0.70486111111111105</v>
      </c>
      <c r="W203" s="96">
        <f t="shared" si="7"/>
        <v>0.30902777777778023</v>
      </c>
      <c r="X203" s="39"/>
      <c r="Y203"/>
      <c r="AA203" s="92"/>
      <c r="AD203" s="15">
        <f t="shared" si="6"/>
        <v>0.60069444444444287</v>
      </c>
      <c r="AE203" s="58"/>
    </row>
    <row r="204" spans="21:31" hidden="1" x14ac:dyDescent="0.45">
      <c r="U204"/>
      <c r="V204" s="96">
        <v>0.70833333333333304</v>
      </c>
      <c r="W204" s="96">
        <f t="shared" si="7"/>
        <v>0.30555555555555802</v>
      </c>
      <c r="X204" s="39"/>
      <c r="Y204"/>
      <c r="AA204" s="92"/>
      <c r="AD204" s="15">
        <f t="shared" si="6"/>
        <v>0.60416666666666508</v>
      </c>
      <c r="AE204" s="58"/>
    </row>
    <row r="205" spans="21:31" hidden="1" x14ac:dyDescent="0.45">
      <c r="U205"/>
      <c r="V205" s="96">
        <v>0.71180555555555503</v>
      </c>
      <c r="W205" s="96">
        <f t="shared" si="7"/>
        <v>0.30208333333333581</v>
      </c>
      <c r="X205" s="39"/>
      <c r="Y205"/>
      <c r="AA205" s="92"/>
      <c r="AD205" s="15">
        <f t="shared" si="6"/>
        <v>0.60763888888888729</v>
      </c>
      <c r="AE205" s="58"/>
    </row>
    <row r="206" spans="21:31" hidden="1" x14ac:dyDescent="0.45">
      <c r="U206"/>
      <c r="V206" s="96">
        <v>0.71527777777777801</v>
      </c>
      <c r="W206" s="96">
        <f t="shared" si="7"/>
        <v>0.2986111111111136</v>
      </c>
      <c r="X206" s="39"/>
      <c r="Y206"/>
      <c r="AA206" s="92"/>
      <c r="AD206" s="15">
        <f t="shared" si="6"/>
        <v>0.6111111111111095</v>
      </c>
      <c r="AE206" s="58"/>
    </row>
    <row r="207" spans="21:31" hidden="1" x14ac:dyDescent="0.45">
      <c r="U207"/>
      <c r="V207" s="96">
        <v>0.71875</v>
      </c>
      <c r="W207" s="96">
        <f t="shared" si="7"/>
        <v>0.29513888888889139</v>
      </c>
      <c r="X207" s="39"/>
      <c r="Y207"/>
      <c r="AA207" s="92"/>
      <c r="AD207" s="15">
        <f t="shared" si="6"/>
        <v>0.61458333333333171</v>
      </c>
      <c r="AE207" s="58"/>
    </row>
    <row r="208" spans="21:31" hidden="1" x14ac:dyDescent="0.45">
      <c r="U208"/>
      <c r="V208" s="96">
        <v>0.72222222222222199</v>
      </c>
      <c r="W208" s="96">
        <f t="shared" si="7"/>
        <v>0.29166666666666918</v>
      </c>
      <c r="X208" s="39"/>
      <c r="Y208"/>
      <c r="AA208" s="92"/>
      <c r="AD208" s="15">
        <f t="shared" si="6"/>
        <v>0.61805555555555391</v>
      </c>
      <c r="AE208" s="58"/>
    </row>
    <row r="209" spans="21:31" hidden="1" x14ac:dyDescent="0.45">
      <c r="U209"/>
      <c r="V209" s="96">
        <v>0.72569444444444398</v>
      </c>
      <c r="W209" s="96">
        <f t="shared" si="7"/>
        <v>0.28819444444444697</v>
      </c>
      <c r="X209" s="39"/>
      <c r="Y209"/>
      <c r="AA209" s="92"/>
      <c r="AD209" s="15">
        <f t="shared" si="6"/>
        <v>0.62152777777777612</v>
      </c>
      <c r="AE209" s="58"/>
    </row>
    <row r="210" spans="21:31" hidden="1" x14ac:dyDescent="0.45">
      <c r="U210"/>
      <c r="V210" s="96">
        <v>0.72916666666666696</v>
      </c>
      <c r="W210" s="96">
        <f t="shared" si="7"/>
        <v>0.28472222222222476</v>
      </c>
      <c r="X210" s="39"/>
      <c r="Y210"/>
      <c r="AA210" s="92"/>
      <c r="AD210" s="15">
        <f t="shared" si="6"/>
        <v>0.62499999999999833</v>
      </c>
      <c r="AE210" s="58"/>
    </row>
    <row r="211" spans="21:31" hidden="1" x14ac:dyDescent="0.45">
      <c r="U211"/>
      <c r="V211" s="96">
        <v>0.73263888888888895</v>
      </c>
      <c r="W211" s="96">
        <f t="shared" si="7"/>
        <v>0.28125000000000255</v>
      </c>
      <c r="X211" s="39"/>
      <c r="Y211"/>
      <c r="AA211" s="92"/>
      <c r="AD211" s="15">
        <f t="shared" si="6"/>
        <v>0.62847222222222054</v>
      </c>
      <c r="AE211" s="58"/>
    </row>
    <row r="212" spans="21:31" hidden="1" x14ac:dyDescent="0.45">
      <c r="U212"/>
      <c r="V212" s="96">
        <v>0.73611111111111105</v>
      </c>
      <c r="W212" s="96">
        <f t="shared" si="7"/>
        <v>0.27777777777778034</v>
      </c>
      <c r="X212" s="39"/>
      <c r="Y212"/>
      <c r="AA212" s="92"/>
      <c r="AD212" s="15">
        <f t="shared" si="6"/>
        <v>0.63194444444444275</v>
      </c>
      <c r="AE212" s="58"/>
    </row>
    <row r="213" spans="21:31" hidden="1" x14ac:dyDescent="0.45">
      <c r="U213"/>
      <c r="V213" s="96">
        <v>0.73958333333333304</v>
      </c>
      <c r="W213" s="96">
        <f t="shared" si="7"/>
        <v>0.27430555555555813</v>
      </c>
      <c r="X213" s="39"/>
      <c r="Y213"/>
      <c r="AA213" s="92"/>
      <c r="AD213" s="15">
        <f t="shared" si="6"/>
        <v>0.63541666666666496</v>
      </c>
      <c r="AE213" s="58"/>
    </row>
    <row r="214" spans="21:31" hidden="1" x14ac:dyDescent="0.45">
      <c r="U214"/>
      <c r="V214" s="96">
        <v>0.74305555555555503</v>
      </c>
      <c r="W214" s="96">
        <f t="shared" si="7"/>
        <v>0.27083333333333592</v>
      </c>
      <c r="X214" s="39"/>
      <c r="Y214"/>
      <c r="AA214" s="92"/>
      <c r="AD214" s="15">
        <f t="shared" si="6"/>
        <v>0.63888888888888717</v>
      </c>
      <c r="AE214" s="58"/>
    </row>
    <row r="215" spans="21:31" hidden="1" x14ac:dyDescent="0.45">
      <c r="U215"/>
      <c r="V215" s="96">
        <v>0.74652777777777801</v>
      </c>
      <c r="W215" s="96">
        <f t="shared" si="7"/>
        <v>0.26736111111111371</v>
      </c>
      <c r="X215" s="39"/>
      <c r="Y215"/>
      <c r="AA215" s="92"/>
      <c r="AD215" s="15">
        <f t="shared" si="6"/>
        <v>0.64236111111110938</v>
      </c>
      <c r="AE215" s="58"/>
    </row>
    <row r="216" spans="21:31" hidden="1" x14ac:dyDescent="0.45">
      <c r="U216"/>
      <c r="V216" s="96">
        <v>0.75</v>
      </c>
      <c r="W216" s="96">
        <f t="shared" si="7"/>
        <v>0.2638888888888915</v>
      </c>
      <c r="X216" s="39"/>
      <c r="Y216"/>
      <c r="AA216" s="92"/>
      <c r="AD216" s="15">
        <f t="shared" si="6"/>
        <v>0.64583333333333159</v>
      </c>
      <c r="AE216" s="58"/>
    </row>
    <row r="217" spans="21:31" hidden="1" x14ac:dyDescent="0.45">
      <c r="U217"/>
      <c r="V217" s="96">
        <v>0.75347222222222199</v>
      </c>
      <c r="W217" s="96">
        <f t="shared" si="7"/>
        <v>0.26041666666666929</v>
      </c>
      <c r="X217" s="39"/>
      <c r="Y217"/>
      <c r="AA217" s="92"/>
      <c r="AD217" s="15">
        <f t="shared" si="6"/>
        <v>0.6493055555555538</v>
      </c>
      <c r="AE217" s="58"/>
    </row>
    <row r="218" spans="21:31" hidden="1" x14ac:dyDescent="0.45">
      <c r="U218"/>
      <c r="V218" s="96">
        <v>0.75694444444444398</v>
      </c>
      <c r="W218" s="96">
        <f t="shared" si="7"/>
        <v>0.25694444444444708</v>
      </c>
      <c r="X218" s="39"/>
      <c r="Y218"/>
      <c r="AA218" s="92"/>
      <c r="AD218" s="15">
        <f t="shared" si="6"/>
        <v>0.65277777777777601</v>
      </c>
      <c r="AE218" s="58"/>
    </row>
    <row r="219" spans="21:31" hidden="1" x14ac:dyDescent="0.45">
      <c r="U219"/>
      <c r="V219" s="96">
        <v>0.76041666666666696</v>
      </c>
      <c r="W219" s="96">
        <f t="shared" si="7"/>
        <v>0.25347222222222487</v>
      </c>
      <c r="X219" s="39"/>
      <c r="Y219"/>
      <c r="AA219" s="92"/>
      <c r="AD219" s="15">
        <f t="shared" si="6"/>
        <v>0.65624999999999822</v>
      </c>
      <c r="AE219" s="58"/>
    </row>
    <row r="220" spans="21:31" hidden="1" x14ac:dyDescent="0.45">
      <c r="U220"/>
      <c r="V220" s="96">
        <v>0.76388888888888895</v>
      </c>
      <c r="W220" s="96">
        <f t="shared" si="7"/>
        <v>0.25000000000000266</v>
      </c>
      <c r="X220" s="39"/>
      <c r="Y220"/>
      <c r="AA220" s="92"/>
      <c r="AD220" s="15">
        <f t="shared" si="6"/>
        <v>0.65972222222222043</v>
      </c>
      <c r="AE220" s="58"/>
    </row>
    <row r="221" spans="21:31" hidden="1" x14ac:dyDescent="0.45">
      <c r="U221"/>
      <c r="V221" s="96">
        <v>0.76736111111111105</v>
      </c>
      <c r="W221" s="96">
        <f t="shared" si="7"/>
        <v>0.24652777777778045</v>
      </c>
      <c r="X221" s="39"/>
      <c r="Y221"/>
      <c r="AA221" s="92"/>
      <c r="AD221" s="15">
        <f t="shared" si="6"/>
        <v>0.66319444444444264</v>
      </c>
      <c r="AE221" s="58"/>
    </row>
    <row r="222" spans="21:31" hidden="1" x14ac:dyDescent="0.45">
      <c r="U222"/>
      <c r="V222" s="96">
        <v>0.77083333333333304</v>
      </c>
      <c r="W222" s="96">
        <f t="shared" si="7"/>
        <v>0.24305555555555824</v>
      </c>
      <c r="X222" s="39"/>
      <c r="Y222"/>
      <c r="AA222" s="92"/>
      <c r="AD222" s="15">
        <f t="shared" si="6"/>
        <v>0.66666666666666485</v>
      </c>
      <c r="AE222" s="58"/>
    </row>
    <row r="223" spans="21:31" hidden="1" x14ac:dyDescent="0.45">
      <c r="U223"/>
      <c r="V223" s="96">
        <v>0.77430555555555503</v>
      </c>
      <c r="W223" s="96">
        <f t="shared" si="7"/>
        <v>0.23958333333333603</v>
      </c>
      <c r="X223" s="39"/>
      <c r="Y223"/>
      <c r="AA223" s="92"/>
      <c r="AD223" s="15">
        <f t="shared" si="6"/>
        <v>0.67013888888888706</v>
      </c>
      <c r="AE223" s="58"/>
    </row>
    <row r="224" spans="21:31" hidden="1" x14ac:dyDescent="0.45">
      <c r="U224"/>
      <c r="V224" s="96">
        <v>0.77777777777777801</v>
      </c>
      <c r="W224" s="96">
        <f t="shared" si="7"/>
        <v>0.23611111111111382</v>
      </c>
      <c r="X224" s="39"/>
      <c r="Y224"/>
      <c r="AA224" s="92"/>
      <c r="AD224" s="15">
        <f t="shared" si="6"/>
        <v>0.67361111111110927</v>
      </c>
      <c r="AE224" s="58"/>
    </row>
    <row r="225" spans="21:31" hidden="1" x14ac:dyDescent="0.45">
      <c r="U225"/>
      <c r="V225" s="96">
        <v>0.78125</v>
      </c>
      <c r="W225" s="96">
        <f t="shared" si="7"/>
        <v>0.23263888888889162</v>
      </c>
      <c r="X225" s="39"/>
      <c r="Y225"/>
      <c r="AA225" s="92"/>
      <c r="AD225" s="15">
        <f t="shared" si="6"/>
        <v>0.67708333333333148</v>
      </c>
      <c r="AE225" s="58"/>
    </row>
    <row r="226" spans="21:31" hidden="1" x14ac:dyDescent="0.45">
      <c r="U226"/>
      <c r="V226" s="96">
        <v>0.78472222222222199</v>
      </c>
      <c r="W226" s="96">
        <f t="shared" si="7"/>
        <v>0.22916666666666941</v>
      </c>
      <c r="X226" s="39"/>
      <c r="Y226"/>
      <c r="AA226" s="92"/>
      <c r="AD226" s="15">
        <f t="shared" si="6"/>
        <v>0.68055555555555369</v>
      </c>
      <c r="AE226" s="58"/>
    </row>
    <row r="227" spans="21:31" hidden="1" x14ac:dyDescent="0.45">
      <c r="U227"/>
      <c r="V227" s="96">
        <v>0.78819444444444398</v>
      </c>
      <c r="W227" s="96">
        <f t="shared" si="7"/>
        <v>0.2256944444444472</v>
      </c>
      <c r="X227" s="39"/>
      <c r="Y227"/>
      <c r="AA227" s="92"/>
      <c r="AD227" s="15">
        <f t="shared" si="6"/>
        <v>0.6840277777777759</v>
      </c>
      <c r="AE227" s="58"/>
    </row>
    <row r="228" spans="21:31" hidden="1" x14ac:dyDescent="0.45">
      <c r="U228"/>
      <c r="V228" s="96">
        <v>0.79166666666666696</v>
      </c>
      <c r="W228" s="96">
        <f t="shared" si="7"/>
        <v>0.22222222222222499</v>
      </c>
      <c r="X228" s="39"/>
      <c r="Y228"/>
      <c r="AA228" s="92"/>
      <c r="AD228" s="15">
        <f t="shared" si="6"/>
        <v>0.68749999999999811</v>
      </c>
      <c r="AE228" s="58"/>
    </row>
    <row r="229" spans="21:31" hidden="1" x14ac:dyDescent="0.45">
      <c r="U229"/>
      <c r="V229" s="96">
        <v>0.79513888888888895</v>
      </c>
      <c r="W229" s="96">
        <f t="shared" si="7"/>
        <v>0.21875000000000278</v>
      </c>
      <c r="X229" s="39"/>
      <c r="Y229"/>
      <c r="AA229" s="92"/>
      <c r="AD229" s="15">
        <f t="shared" si="6"/>
        <v>0.69097222222222032</v>
      </c>
      <c r="AE229" s="58"/>
    </row>
    <row r="230" spans="21:31" hidden="1" x14ac:dyDescent="0.45">
      <c r="U230"/>
      <c r="V230" s="96">
        <v>0.79861111111111105</v>
      </c>
      <c r="W230" s="96">
        <f t="shared" si="7"/>
        <v>0.21527777777778057</v>
      </c>
      <c r="X230" s="39"/>
      <c r="Y230"/>
      <c r="AA230" s="92"/>
      <c r="AD230" s="15">
        <f t="shared" si="6"/>
        <v>0.69444444444444253</v>
      </c>
      <c r="AE230" s="58"/>
    </row>
    <row r="231" spans="21:31" hidden="1" x14ac:dyDescent="0.45">
      <c r="U231"/>
      <c r="V231" s="96">
        <v>0.80208333333333304</v>
      </c>
      <c r="W231" s="96">
        <f t="shared" si="7"/>
        <v>0.21180555555555836</v>
      </c>
      <c r="X231" s="39"/>
      <c r="Y231"/>
      <c r="AA231" s="92"/>
      <c r="AD231" s="15">
        <f t="shared" si="6"/>
        <v>0.69791666666666474</v>
      </c>
      <c r="AE231" s="58"/>
    </row>
    <row r="232" spans="21:31" hidden="1" x14ac:dyDescent="0.45">
      <c r="U232"/>
      <c r="V232" s="96">
        <v>0.80555555555555503</v>
      </c>
      <c r="W232" s="96">
        <f t="shared" si="7"/>
        <v>0.20833333333333615</v>
      </c>
      <c r="X232" s="39"/>
      <c r="Y232"/>
      <c r="AA232" s="92"/>
      <c r="AD232" s="15">
        <f t="shared" si="6"/>
        <v>0.70138888888888695</v>
      </c>
      <c r="AE232" s="58"/>
    </row>
    <row r="233" spans="21:31" hidden="1" x14ac:dyDescent="0.45">
      <c r="U233"/>
      <c r="V233" s="96">
        <v>0.80902777777777801</v>
      </c>
      <c r="W233" s="96">
        <f t="shared" si="7"/>
        <v>0.20486111111111394</v>
      </c>
      <c r="X233" s="39"/>
      <c r="Y233"/>
      <c r="AA233" s="92"/>
      <c r="AD233" s="15">
        <f t="shared" si="6"/>
        <v>0.70486111111110916</v>
      </c>
      <c r="AE233" s="58"/>
    </row>
    <row r="234" spans="21:31" hidden="1" x14ac:dyDescent="0.45">
      <c r="U234"/>
      <c r="V234" s="96">
        <v>0.8125</v>
      </c>
      <c r="W234" s="96">
        <f t="shared" si="7"/>
        <v>0.20138888888889173</v>
      </c>
      <c r="X234" s="39"/>
      <c r="Y234"/>
      <c r="AA234" s="92"/>
      <c r="AD234" s="15">
        <f t="shared" si="6"/>
        <v>0.70833333333333137</v>
      </c>
      <c r="AE234" s="58"/>
    </row>
    <row r="235" spans="21:31" hidden="1" x14ac:dyDescent="0.45">
      <c r="U235"/>
      <c r="V235" s="96">
        <v>0.81597222222222199</v>
      </c>
      <c r="W235" s="96">
        <f t="shared" si="7"/>
        <v>0.19791666666666952</v>
      </c>
      <c r="X235" s="39"/>
      <c r="Y235"/>
      <c r="AA235" s="92"/>
      <c r="AD235" s="15">
        <f t="shared" si="6"/>
        <v>0.71180555555555358</v>
      </c>
      <c r="AE235" s="58"/>
    </row>
    <row r="236" spans="21:31" hidden="1" x14ac:dyDescent="0.45">
      <c r="U236"/>
      <c r="V236" s="96">
        <v>0.81944444444444398</v>
      </c>
      <c r="W236" s="96">
        <f t="shared" si="7"/>
        <v>0.19444444444444731</v>
      </c>
      <c r="X236" s="39"/>
      <c r="Y236"/>
      <c r="AA236" s="92"/>
      <c r="AD236" s="15">
        <f t="shared" si="6"/>
        <v>0.71527777777777579</v>
      </c>
      <c r="AE236" s="58"/>
    </row>
    <row r="237" spans="21:31" hidden="1" x14ac:dyDescent="0.45">
      <c r="U237"/>
      <c r="V237" s="96">
        <v>0.82291666666666696</v>
      </c>
      <c r="W237" s="96">
        <f t="shared" si="7"/>
        <v>0.1909722222222251</v>
      </c>
      <c r="X237" s="39"/>
      <c r="Y237"/>
      <c r="AA237" s="92"/>
      <c r="AD237" s="15">
        <f t="shared" si="6"/>
        <v>0.718749999999998</v>
      </c>
      <c r="AE237" s="58"/>
    </row>
    <row r="238" spans="21:31" hidden="1" x14ac:dyDescent="0.45">
      <c r="U238"/>
      <c r="V238" s="96">
        <v>0.82638888888888895</v>
      </c>
      <c r="W238" s="96">
        <f t="shared" si="7"/>
        <v>0.18750000000000289</v>
      </c>
      <c r="X238" s="39"/>
      <c r="Y238"/>
      <c r="AA238" s="92"/>
      <c r="AD238" s="15">
        <f t="shared" si="6"/>
        <v>0.72222222222222021</v>
      </c>
      <c r="AE238" s="58"/>
    </row>
    <row r="239" spans="21:31" hidden="1" x14ac:dyDescent="0.45">
      <c r="U239"/>
      <c r="V239" s="96">
        <v>0.82986111111111105</v>
      </c>
      <c r="W239" s="96">
        <f t="shared" si="7"/>
        <v>0.18402777777778068</v>
      </c>
      <c r="X239" s="39"/>
      <c r="Y239"/>
      <c r="AA239" s="92"/>
      <c r="AD239" s="15">
        <f t="shared" si="6"/>
        <v>0.72569444444444242</v>
      </c>
      <c r="AE239" s="58"/>
    </row>
    <row r="240" spans="21:31" hidden="1" x14ac:dyDescent="0.45">
      <c r="U240"/>
      <c r="V240" s="96">
        <v>0.83333333333333304</v>
      </c>
      <c r="W240" s="96">
        <f t="shared" si="7"/>
        <v>0.18055555555555847</v>
      </c>
      <c r="X240" s="39"/>
      <c r="Y240"/>
      <c r="AA240" s="92"/>
      <c r="AD240" s="15">
        <f t="shared" si="6"/>
        <v>0.72916666666666463</v>
      </c>
      <c r="AE240" s="58"/>
    </row>
    <row r="241" spans="21:31" hidden="1" x14ac:dyDescent="0.45">
      <c r="U241"/>
      <c r="V241" s="96">
        <v>0.83680555555555503</v>
      </c>
      <c r="W241" s="96">
        <f t="shared" si="7"/>
        <v>0.17708333333333626</v>
      </c>
      <c r="X241" s="39"/>
      <c r="Y241"/>
      <c r="AA241" s="92"/>
      <c r="AD241" s="15">
        <f t="shared" si="6"/>
        <v>0.73263888888888684</v>
      </c>
      <c r="AE241" s="58"/>
    </row>
    <row r="242" spans="21:31" hidden="1" x14ac:dyDescent="0.45">
      <c r="U242"/>
      <c r="V242" s="96">
        <v>0.84027777777777801</v>
      </c>
      <c r="W242" s="96">
        <f t="shared" si="7"/>
        <v>0.17361111111111405</v>
      </c>
      <c r="X242" s="39"/>
      <c r="Y242"/>
      <c r="AA242" s="92"/>
      <c r="AD242" s="15">
        <f t="shared" si="6"/>
        <v>0.73611111111110905</v>
      </c>
      <c r="AE242" s="64"/>
    </row>
    <row r="243" spans="21:31" hidden="1" x14ac:dyDescent="0.45">
      <c r="U243"/>
      <c r="V243" s="96">
        <v>0.84375</v>
      </c>
      <c r="W243" s="96">
        <f t="shared" si="7"/>
        <v>0.17013888888889184</v>
      </c>
      <c r="X243" s="39"/>
      <c r="Y243"/>
      <c r="AA243" s="92"/>
      <c r="AD243" s="15">
        <f t="shared" si="6"/>
        <v>0.73958333333333126</v>
      </c>
      <c r="AE243" s="64"/>
    </row>
    <row r="244" spans="21:31" hidden="1" x14ac:dyDescent="0.45">
      <c r="U244"/>
      <c r="V244" s="96">
        <v>0.84722222222222199</v>
      </c>
      <c r="W244" s="96">
        <f t="shared" si="7"/>
        <v>0.16666666666666963</v>
      </c>
      <c r="X244" s="39"/>
      <c r="Y244"/>
      <c r="AA244" s="92"/>
      <c r="AD244" s="15">
        <f t="shared" si="6"/>
        <v>0.74305555555555347</v>
      </c>
      <c r="AE244" s="64"/>
    </row>
    <row r="245" spans="21:31" hidden="1" x14ac:dyDescent="0.45">
      <c r="U245"/>
      <c r="V245" s="96">
        <v>0.85069444444444398</v>
      </c>
      <c r="W245" s="96">
        <f t="shared" si="7"/>
        <v>0.16319444444444742</v>
      </c>
      <c r="X245" s="39"/>
      <c r="Y245"/>
      <c r="AA245" s="92"/>
      <c r="AD245" s="15">
        <f t="shared" si="6"/>
        <v>0.74652777777777568</v>
      </c>
      <c r="AE245" s="64"/>
    </row>
    <row r="246" spans="21:31" hidden="1" x14ac:dyDescent="0.45">
      <c r="U246"/>
      <c r="V246" s="96">
        <v>0.85416666666666696</v>
      </c>
      <c r="W246" s="96">
        <f t="shared" si="7"/>
        <v>0.15972222222222521</v>
      </c>
      <c r="X246" s="39"/>
      <c r="Y246"/>
      <c r="AA246"/>
      <c r="AD246" s="15">
        <f t="shared" si="6"/>
        <v>0.74999999999999789</v>
      </c>
      <c r="AE246" s="64"/>
    </row>
    <row r="247" spans="21:31" hidden="1" x14ac:dyDescent="0.45">
      <c r="U247"/>
      <c r="V247" s="96">
        <v>0.85763888888888895</v>
      </c>
      <c r="W247" s="96">
        <f t="shared" si="7"/>
        <v>0.156250000000003</v>
      </c>
      <c r="X247" s="39"/>
      <c r="Y247"/>
      <c r="AA247"/>
      <c r="AD247" s="15">
        <f t="shared" si="6"/>
        <v>0.7534722222222201</v>
      </c>
      <c r="AE247" s="64"/>
    </row>
    <row r="248" spans="21:31" hidden="1" x14ac:dyDescent="0.45">
      <c r="U248"/>
      <c r="V248" s="96">
        <v>0.86111111111111105</v>
      </c>
      <c r="W248" s="96">
        <f t="shared" si="7"/>
        <v>0.15277777777778079</v>
      </c>
      <c r="X248" s="39"/>
      <c r="Y248"/>
      <c r="AA248"/>
      <c r="AD248" s="15">
        <f t="shared" si="6"/>
        <v>0.75694444444444231</v>
      </c>
      <c r="AE248" s="64"/>
    </row>
    <row r="249" spans="21:31" hidden="1" x14ac:dyDescent="0.45">
      <c r="U249"/>
      <c r="V249" s="96">
        <v>0.86458333333333304</v>
      </c>
      <c r="W249" s="96">
        <f t="shared" si="7"/>
        <v>0.14930555555555858</v>
      </c>
      <c r="X249" s="39"/>
      <c r="Y249"/>
      <c r="AA249"/>
      <c r="AD249" s="15">
        <f t="shared" si="6"/>
        <v>0.76041666666666452</v>
      </c>
      <c r="AE249" s="64"/>
    </row>
    <row r="250" spans="21:31" hidden="1" x14ac:dyDescent="0.45">
      <c r="U250"/>
      <c r="V250" s="96">
        <v>0.86805555555555503</v>
      </c>
      <c r="W250" s="96">
        <f t="shared" si="7"/>
        <v>0.14583333333333637</v>
      </c>
      <c r="X250" s="39"/>
      <c r="Y250"/>
      <c r="AA250"/>
      <c r="AD250" s="15">
        <f t="shared" si="6"/>
        <v>0.76388888888888673</v>
      </c>
      <c r="AE250" s="64"/>
    </row>
    <row r="251" spans="21:31" hidden="1" x14ac:dyDescent="0.45">
      <c r="U251"/>
      <c r="V251" s="96">
        <v>0.87152777777777801</v>
      </c>
      <c r="W251" s="96">
        <f t="shared" si="7"/>
        <v>0.14236111111111416</v>
      </c>
      <c r="X251" s="39"/>
      <c r="Y251"/>
      <c r="AA251"/>
      <c r="AD251" s="15">
        <f t="shared" si="6"/>
        <v>0.76736111111110894</v>
      </c>
      <c r="AE251" s="64"/>
    </row>
    <row r="252" spans="21:31" hidden="1" x14ac:dyDescent="0.45">
      <c r="U252"/>
      <c r="V252" s="96">
        <v>0.875</v>
      </c>
      <c r="W252" s="96">
        <f t="shared" si="7"/>
        <v>0.13888888888889195</v>
      </c>
      <c r="X252" s="39"/>
      <c r="Y252"/>
      <c r="AA252"/>
      <c r="AD252" s="15">
        <f t="shared" si="6"/>
        <v>0.77083333333333115</v>
      </c>
      <c r="AE252" s="64"/>
    </row>
    <row r="253" spans="21:31" hidden="1" x14ac:dyDescent="0.45">
      <c r="U253"/>
      <c r="V253" s="96">
        <v>0.87847222222222199</v>
      </c>
      <c r="W253" s="96">
        <f t="shared" si="7"/>
        <v>0.13541666666666974</v>
      </c>
      <c r="X253" s="39"/>
      <c r="Y253"/>
      <c r="AA253"/>
      <c r="AD253" s="15">
        <f t="shared" si="6"/>
        <v>0.77430555555555336</v>
      </c>
    </row>
    <row r="254" spans="21:31" hidden="1" x14ac:dyDescent="0.45">
      <c r="U254"/>
      <c r="V254" s="96">
        <v>0.88194444444444398</v>
      </c>
      <c r="W254" s="96">
        <f t="shared" si="7"/>
        <v>0.13194444444444753</v>
      </c>
      <c r="X254" s="39"/>
      <c r="Y254"/>
      <c r="AA254"/>
      <c r="AD254" s="15">
        <f t="shared" si="6"/>
        <v>0.77777777777777557</v>
      </c>
    </row>
    <row r="255" spans="21:31" hidden="1" x14ac:dyDescent="0.45">
      <c r="U255"/>
      <c r="V255" s="96">
        <v>0.88541666666666696</v>
      </c>
      <c r="W255" s="96">
        <f t="shared" si="7"/>
        <v>0.12847222222222532</v>
      </c>
      <c r="X255" s="39"/>
      <c r="Y255"/>
      <c r="AA255"/>
      <c r="AD255" s="15">
        <f t="shared" si="6"/>
        <v>0.78124999999999778</v>
      </c>
    </row>
    <row r="256" spans="21:31" hidden="1" x14ac:dyDescent="0.45">
      <c r="U256"/>
      <c r="V256" s="96">
        <v>0.88888888888888895</v>
      </c>
      <c r="W256" s="96">
        <f t="shared" si="7"/>
        <v>0.12500000000000311</v>
      </c>
      <c r="X256" s="39"/>
      <c r="Y256"/>
      <c r="AA256"/>
      <c r="AD256" s="15">
        <f t="shared" si="6"/>
        <v>0.78472222222221999</v>
      </c>
    </row>
    <row r="257" spans="21:30" hidden="1" x14ac:dyDescent="0.45">
      <c r="U257"/>
      <c r="V257" s="96">
        <v>0.89236111111111105</v>
      </c>
      <c r="W257" s="96">
        <f t="shared" si="7"/>
        <v>0.12152777777778088</v>
      </c>
      <c r="X257" s="39"/>
      <c r="Y257"/>
      <c r="AA257"/>
      <c r="AD257" s="15">
        <f t="shared" si="6"/>
        <v>0.7881944444444422</v>
      </c>
    </row>
    <row r="258" spans="21:30" hidden="1" x14ac:dyDescent="0.45">
      <c r="U258"/>
      <c r="V258" s="96">
        <v>0.89583333333333304</v>
      </c>
      <c r="W258" s="96">
        <f t="shared" si="7"/>
        <v>0.11805555555555866</v>
      </c>
      <c r="X258" s="39"/>
      <c r="Y258"/>
      <c r="AA258"/>
      <c r="AD258" s="15">
        <f t="shared" si="6"/>
        <v>0.79166666666666441</v>
      </c>
    </row>
    <row r="259" spans="21:30" hidden="1" x14ac:dyDescent="0.45">
      <c r="U259"/>
      <c r="V259" s="96">
        <v>0.89930555555555503</v>
      </c>
      <c r="W259" s="96">
        <f t="shared" si="7"/>
        <v>0.11458333333333644</v>
      </c>
      <c r="X259" s="39"/>
      <c r="Y259"/>
      <c r="AA259"/>
      <c r="AD259" s="15">
        <f t="shared" ref="AD259:AD292" si="8">IF(AND(HOUR(AD258)=23,MINUTE(AD258)=55),0,AD258+TIME(0,5,0))</f>
        <v>0.79513888888888662</v>
      </c>
    </row>
    <row r="260" spans="21:30" hidden="1" x14ac:dyDescent="0.45">
      <c r="U260"/>
      <c r="V260" s="96">
        <v>0.90277777777777801</v>
      </c>
      <c r="W260" s="96">
        <f t="shared" ref="W260:W275" si="9">IF(W259&lt;TIME(0,5,0),1,W259-TIME(0,5,0))</f>
        <v>0.11111111111111421</v>
      </c>
      <c r="X260" s="39"/>
      <c r="Y260"/>
      <c r="AA260"/>
      <c r="AD260" s="15">
        <f t="shared" si="8"/>
        <v>0.79861111111110883</v>
      </c>
    </row>
    <row r="261" spans="21:30" hidden="1" x14ac:dyDescent="0.45">
      <c r="U261"/>
      <c r="V261" s="96">
        <v>0.90625</v>
      </c>
      <c r="W261" s="96">
        <f t="shared" si="9"/>
        <v>0.10763888888889199</v>
      </c>
      <c r="X261" s="39"/>
      <c r="Y261"/>
      <c r="AA261"/>
      <c r="AD261" s="15">
        <f t="shared" si="8"/>
        <v>0.80208333333333104</v>
      </c>
    </row>
    <row r="262" spans="21:30" hidden="1" x14ac:dyDescent="0.45">
      <c r="U262"/>
      <c r="V262" s="96">
        <v>0.90972222222222199</v>
      </c>
      <c r="W262" s="96">
        <f t="shared" si="9"/>
        <v>0.10416666666666977</v>
      </c>
      <c r="X262" s="39"/>
      <c r="Y262"/>
      <c r="AA262"/>
      <c r="AD262" s="15">
        <f t="shared" si="8"/>
        <v>0.80555555555555325</v>
      </c>
    </row>
    <row r="263" spans="21:30" hidden="1" x14ac:dyDescent="0.45">
      <c r="U263"/>
      <c r="V263" s="96">
        <v>0.91319444444444398</v>
      </c>
      <c r="W263" s="96">
        <f t="shared" si="9"/>
        <v>0.10069444444444754</v>
      </c>
      <c r="X263" s="39"/>
      <c r="Y263"/>
      <c r="AA263"/>
      <c r="AD263" s="15">
        <f t="shared" si="8"/>
        <v>0.80902777777777546</v>
      </c>
    </row>
    <row r="264" spans="21:30" hidden="1" x14ac:dyDescent="0.45">
      <c r="U264"/>
      <c r="V264" s="96">
        <v>0.91666666666666696</v>
      </c>
      <c r="W264" s="96">
        <f t="shared" si="9"/>
        <v>9.7222222222225319E-2</v>
      </c>
      <c r="X264" s="39"/>
      <c r="Y264"/>
      <c r="AA264"/>
      <c r="AD264" s="15">
        <f t="shared" si="8"/>
        <v>0.81249999999999767</v>
      </c>
    </row>
    <row r="265" spans="21:30" hidden="1" x14ac:dyDescent="0.45">
      <c r="U265"/>
      <c r="V265" s="96">
        <v>0.92013888888888895</v>
      </c>
      <c r="W265" s="96">
        <f t="shared" si="9"/>
        <v>9.3750000000003095E-2</v>
      </c>
      <c r="X265" s="39"/>
      <c r="Y265"/>
      <c r="AA265"/>
      <c r="AD265" s="15">
        <f t="shared" si="8"/>
        <v>0.81597222222221988</v>
      </c>
    </row>
    <row r="266" spans="21:30" hidden="1" x14ac:dyDescent="0.45">
      <c r="U266"/>
      <c r="V266" s="96">
        <v>0.92361111111111105</v>
      </c>
      <c r="W266" s="96">
        <f t="shared" si="9"/>
        <v>9.0277777777780871E-2</v>
      </c>
      <c r="X266" s="39"/>
      <c r="Y266"/>
      <c r="AA266"/>
      <c r="AD266" s="15">
        <f t="shared" si="8"/>
        <v>0.81944444444444209</v>
      </c>
    </row>
    <row r="267" spans="21:30" hidden="1" x14ac:dyDescent="0.45">
      <c r="U267"/>
      <c r="V267" s="96">
        <v>0.92708333333333304</v>
      </c>
      <c r="W267" s="96">
        <f t="shared" si="9"/>
        <v>8.6805555555558647E-2</v>
      </c>
      <c r="X267" s="39"/>
      <c r="Y267"/>
      <c r="AA267"/>
      <c r="AD267" s="15">
        <f t="shared" si="8"/>
        <v>0.8229166666666643</v>
      </c>
    </row>
    <row r="268" spans="21:30" hidden="1" x14ac:dyDescent="0.45">
      <c r="U268"/>
      <c r="V268" s="96">
        <v>0.93055555555555503</v>
      </c>
      <c r="W268" s="96">
        <f t="shared" si="9"/>
        <v>8.3333333333336423E-2</v>
      </c>
      <c r="X268" s="39"/>
      <c r="Y268"/>
      <c r="AA268"/>
      <c r="AD268" s="15">
        <f t="shared" si="8"/>
        <v>0.82638888888888651</v>
      </c>
    </row>
    <row r="269" spans="21:30" hidden="1" x14ac:dyDescent="0.45">
      <c r="U269"/>
      <c r="V269" s="96">
        <v>0.93402777777777801</v>
      </c>
      <c r="W269" s="96">
        <f t="shared" si="9"/>
        <v>7.98611111111142E-2</v>
      </c>
      <c r="X269" s="39"/>
      <c r="Y269"/>
      <c r="AA269"/>
      <c r="AD269" s="15">
        <f t="shared" si="8"/>
        <v>0.82986111111110872</v>
      </c>
    </row>
    <row r="270" spans="21:30" hidden="1" x14ac:dyDescent="0.45">
      <c r="U270"/>
      <c r="V270" s="96">
        <v>0.9375</v>
      </c>
      <c r="W270" s="96">
        <f t="shared" si="9"/>
        <v>7.6388888888891976E-2</v>
      </c>
      <c r="X270" s="39"/>
      <c r="Y270"/>
      <c r="AA270"/>
      <c r="AD270" s="15">
        <f t="shared" si="8"/>
        <v>0.83333333333333093</v>
      </c>
    </row>
    <row r="271" spans="21:30" hidden="1" x14ac:dyDescent="0.45">
      <c r="U271"/>
      <c r="V271" s="96">
        <v>0.94097222222222199</v>
      </c>
      <c r="W271" s="96">
        <f t="shared" si="9"/>
        <v>7.2916666666669752E-2</v>
      </c>
      <c r="X271" s="39"/>
      <c r="Y271"/>
      <c r="AA271"/>
      <c r="AD271" s="15">
        <f t="shared" si="8"/>
        <v>0.83680555555555314</v>
      </c>
    </row>
    <row r="272" spans="21:30" hidden="1" x14ac:dyDescent="0.45">
      <c r="U272"/>
      <c r="V272" s="96">
        <v>0.94444444444444398</v>
      </c>
      <c r="W272" s="96">
        <f t="shared" si="9"/>
        <v>6.9444444444447528E-2</v>
      </c>
      <c r="X272" s="39"/>
      <c r="Y272"/>
      <c r="AA272"/>
      <c r="AD272" s="15">
        <f t="shared" si="8"/>
        <v>0.84027777777777535</v>
      </c>
    </row>
    <row r="273" spans="21:30" hidden="1" x14ac:dyDescent="0.45">
      <c r="U273"/>
      <c r="V273" s="96">
        <v>0.94791666666666696</v>
      </c>
      <c r="W273" s="96">
        <f t="shared" si="9"/>
        <v>6.5972222222225305E-2</v>
      </c>
      <c r="X273" s="39"/>
      <c r="Y273"/>
      <c r="AA273"/>
      <c r="AD273" s="15">
        <f t="shared" si="8"/>
        <v>0.84374999999999756</v>
      </c>
    </row>
    <row r="274" spans="21:30" hidden="1" x14ac:dyDescent="0.45">
      <c r="U274"/>
      <c r="V274" s="96">
        <v>0.95138888888888895</v>
      </c>
      <c r="W274" s="96">
        <f t="shared" si="9"/>
        <v>6.2500000000003081E-2</v>
      </c>
      <c r="X274" s="39"/>
      <c r="Y274"/>
      <c r="AA274"/>
      <c r="AD274" s="15">
        <f t="shared" si="8"/>
        <v>0.84722222222221977</v>
      </c>
    </row>
    <row r="275" spans="21:30" hidden="1" x14ac:dyDescent="0.45">
      <c r="U275"/>
      <c r="V275" s="96">
        <v>0.95486111111111105</v>
      </c>
      <c r="W275" s="96">
        <f t="shared" si="9"/>
        <v>5.9027777777780857E-2</v>
      </c>
      <c r="X275" s="39"/>
      <c r="Y275"/>
      <c r="AA275"/>
      <c r="AD275" s="15">
        <f t="shared" si="8"/>
        <v>0.85069444444444198</v>
      </c>
    </row>
    <row r="276" spans="21:30" hidden="1" x14ac:dyDescent="0.45">
      <c r="U276"/>
      <c r="V276" s="96">
        <v>0.95833333333333304</v>
      </c>
      <c r="W276" s="96">
        <f>IF(W275&lt;TIME(0,5,0),1,W275-TIME(0,5,0))</f>
        <v>5.5555555555558633E-2</v>
      </c>
      <c r="X276" s="39"/>
      <c r="Y276"/>
      <c r="AA276"/>
      <c r="AD276" s="15">
        <f t="shared" si="8"/>
        <v>0.85416666666666419</v>
      </c>
    </row>
    <row r="277" spans="21:30" hidden="1" x14ac:dyDescent="0.45">
      <c r="U277"/>
      <c r="V277" s="96">
        <v>0.96180555555555503</v>
      </c>
      <c r="W277" s="96">
        <f t="shared" ref="W277:W287" si="10">IF(W276&lt;TIME(0,5,0),1,W276-TIME(0,5,0))</f>
        <v>5.208333333333641E-2</v>
      </c>
      <c r="X277" s="39"/>
      <c r="Y277"/>
      <c r="AA277"/>
      <c r="AD277" s="15">
        <f t="shared" si="8"/>
        <v>0.8576388888888864</v>
      </c>
    </row>
    <row r="278" spans="21:30" hidden="1" x14ac:dyDescent="0.45">
      <c r="U278"/>
      <c r="V278" s="96">
        <v>0.96527777777777801</v>
      </c>
      <c r="W278" s="96">
        <f t="shared" si="10"/>
        <v>4.8611111111114186E-2</v>
      </c>
      <c r="X278" s="39"/>
      <c r="Y278"/>
      <c r="AA278"/>
      <c r="AD278" s="15">
        <f t="shared" si="8"/>
        <v>0.86111111111110861</v>
      </c>
    </row>
    <row r="279" spans="21:30" hidden="1" x14ac:dyDescent="0.45">
      <c r="U279"/>
      <c r="V279" s="96">
        <v>0.96875</v>
      </c>
      <c r="W279" s="96">
        <f t="shared" si="10"/>
        <v>4.5138888888891962E-2</v>
      </c>
      <c r="X279" s="39"/>
      <c r="Y279"/>
      <c r="AA279"/>
      <c r="AD279" s="15">
        <f t="shared" si="8"/>
        <v>0.86458333333333082</v>
      </c>
    </row>
    <row r="280" spans="21:30" hidden="1" x14ac:dyDescent="0.45">
      <c r="U280"/>
      <c r="V280" s="96">
        <v>0.97222222222222199</v>
      </c>
      <c r="W280" s="96">
        <f t="shared" si="10"/>
        <v>4.1666666666669738E-2</v>
      </c>
      <c r="X280" s="39"/>
      <c r="Y280"/>
      <c r="AA280"/>
      <c r="AD280" s="15">
        <f t="shared" si="8"/>
        <v>0.86805555555555303</v>
      </c>
    </row>
    <row r="281" spans="21:30" hidden="1" x14ac:dyDescent="0.45">
      <c r="U281"/>
      <c r="V281" s="96">
        <v>0.97569444444444398</v>
      </c>
      <c r="W281" s="96">
        <f t="shared" si="10"/>
        <v>3.8194444444447515E-2</v>
      </c>
      <c r="X281" s="39"/>
      <c r="Y281"/>
      <c r="AA281"/>
      <c r="AD281" s="15">
        <f t="shared" si="8"/>
        <v>0.87152777777777524</v>
      </c>
    </row>
    <row r="282" spans="21:30" hidden="1" x14ac:dyDescent="0.45">
      <c r="U282"/>
      <c r="V282" s="96">
        <v>0.97916666666666696</v>
      </c>
      <c r="W282" s="96">
        <f t="shared" si="10"/>
        <v>3.4722222222225291E-2</v>
      </c>
      <c r="X282" s="39"/>
      <c r="Y282"/>
      <c r="AA282"/>
      <c r="AD282" s="15">
        <f t="shared" si="8"/>
        <v>0.87499999999999745</v>
      </c>
    </row>
    <row r="283" spans="21:30" hidden="1" x14ac:dyDescent="0.45">
      <c r="U283"/>
      <c r="V283" s="96">
        <v>0.98263888888888895</v>
      </c>
      <c r="W283" s="96">
        <f t="shared" si="10"/>
        <v>3.1250000000003067E-2</v>
      </c>
      <c r="X283" s="39"/>
      <c r="Y283"/>
      <c r="AA283"/>
      <c r="AD283" s="15">
        <f t="shared" si="8"/>
        <v>0.87847222222221966</v>
      </c>
    </row>
    <row r="284" spans="21:30" hidden="1" x14ac:dyDescent="0.45">
      <c r="U284"/>
      <c r="V284" s="96">
        <v>0.98611111111111105</v>
      </c>
      <c r="W284" s="96">
        <f t="shared" si="10"/>
        <v>2.7777777777780843E-2</v>
      </c>
      <c r="X284" s="39"/>
      <c r="Y284"/>
      <c r="AA284"/>
      <c r="AD284" s="15">
        <f t="shared" si="8"/>
        <v>0.88194444444444187</v>
      </c>
    </row>
    <row r="285" spans="21:30" hidden="1" x14ac:dyDescent="0.45">
      <c r="U285"/>
      <c r="V285" s="96">
        <v>0.98958333333333304</v>
      </c>
      <c r="W285" s="96">
        <f t="shared" si="10"/>
        <v>2.4305555555558619E-2</v>
      </c>
      <c r="X285" s="39"/>
      <c r="Y285"/>
      <c r="AA285"/>
      <c r="AD285" s="15">
        <f t="shared" si="8"/>
        <v>0.88541666666666408</v>
      </c>
    </row>
    <row r="286" spans="21:30" hidden="1" x14ac:dyDescent="0.45">
      <c r="U286"/>
      <c r="V286" s="96">
        <v>0.99305555555555503</v>
      </c>
      <c r="W286" s="96">
        <f t="shared" si="10"/>
        <v>2.0833333333336396E-2</v>
      </c>
      <c r="X286" s="39"/>
      <c r="Y286"/>
      <c r="AA286"/>
      <c r="AD286" s="15">
        <f t="shared" si="8"/>
        <v>0.88888888888888629</v>
      </c>
    </row>
    <row r="287" spans="21:30" hidden="1" x14ac:dyDescent="0.45">
      <c r="U287"/>
      <c r="V287" s="96">
        <v>0.99652777777777801</v>
      </c>
      <c r="W287" s="96">
        <f t="shared" si="10"/>
        <v>1.7361111111114172E-2</v>
      </c>
      <c r="X287" s="39"/>
      <c r="Y287"/>
      <c r="AA287"/>
      <c r="AD287" s="15">
        <f t="shared" si="8"/>
        <v>0.8923611111111085</v>
      </c>
    </row>
    <row r="288" spans="21:30" hidden="1" x14ac:dyDescent="0.45">
      <c r="U288"/>
      <c r="X288" s="39"/>
      <c r="Y288"/>
      <c r="AA288"/>
      <c r="AD288" s="15">
        <f t="shared" si="8"/>
        <v>0.89583333333333071</v>
      </c>
    </row>
    <row r="289" spans="21:30" hidden="1" x14ac:dyDescent="0.45">
      <c r="U289"/>
      <c r="X289" s="39"/>
      <c r="Y289"/>
      <c r="AA289"/>
      <c r="AD289" s="15">
        <f t="shared" si="8"/>
        <v>0.89930555555555292</v>
      </c>
    </row>
    <row r="290" spans="21:30" hidden="1" x14ac:dyDescent="0.45">
      <c r="U290"/>
      <c r="X290" s="39"/>
      <c r="Y290"/>
      <c r="AA290"/>
      <c r="AD290" s="15">
        <f t="shared" si="8"/>
        <v>0.90277777777777513</v>
      </c>
    </row>
    <row r="291" spans="21:30" hidden="1" x14ac:dyDescent="0.45">
      <c r="U291"/>
      <c r="X291" s="39"/>
      <c r="Y291"/>
      <c r="AA291"/>
      <c r="AD291" s="15">
        <f t="shared" si="8"/>
        <v>0.90624999999999734</v>
      </c>
    </row>
    <row r="292" spans="21:30" hidden="1" x14ac:dyDescent="0.45">
      <c r="U292"/>
      <c r="X292" s="39"/>
      <c r="Y292"/>
      <c r="AA292"/>
      <c r="AD292" s="15">
        <f t="shared" si="8"/>
        <v>0.90972222222221955</v>
      </c>
    </row>
    <row r="293" spans="21:30" hidden="1" x14ac:dyDescent="0.45">
      <c r="U293"/>
      <c r="X293" s="39"/>
      <c r="Y293"/>
      <c r="AA293"/>
      <c r="AD293"/>
    </row>
    <row r="294" spans="21:30" hidden="1" x14ac:dyDescent="0.45">
      <c r="U294"/>
      <c r="X294" s="39"/>
      <c r="Y294"/>
      <c r="AA294"/>
      <c r="AD294"/>
    </row>
    <row r="295" spans="21:30" hidden="1" x14ac:dyDescent="0.45">
      <c r="U295"/>
      <c r="X295" s="39"/>
      <c r="Y295"/>
      <c r="AA295"/>
      <c r="AD295"/>
    </row>
    <row r="296" spans="21:30" hidden="1" x14ac:dyDescent="0.45">
      <c r="U296"/>
      <c r="X296" s="39"/>
      <c r="Y296"/>
      <c r="AA296"/>
      <c r="AD296"/>
    </row>
    <row r="297" spans="21:30" hidden="1" x14ac:dyDescent="0.45">
      <c r="U297"/>
      <c r="X297" s="39"/>
      <c r="Y297"/>
      <c r="AA297"/>
      <c r="AD297"/>
    </row>
    <row r="298" spans="21:30" hidden="1" x14ac:dyDescent="0.45">
      <c r="X298" s="39"/>
      <c r="Y298"/>
      <c r="AA298"/>
      <c r="AD298"/>
    </row>
    <row r="299" spans="21:30" hidden="1" x14ac:dyDescent="0.45">
      <c r="X299" s="39"/>
      <c r="Y299"/>
      <c r="AA299"/>
      <c r="AD299"/>
    </row>
    <row r="300" spans="21:30" hidden="1" x14ac:dyDescent="0.45">
      <c r="X300"/>
      <c r="Y300"/>
      <c r="AA300"/>
      <c r="AD300"/>
    </row>
    <row r="301" spans="21:30" hidden="1" x14ac:dyDescent="0.45">
      <c r="AD301"/>
    </row>
    <row r="302" spans="21:30" hidden="1" x14ac:dyDescent="0.45">
      <c r="AD302"/>
    </row>
    <row r="303" spans="21:30" hidden="1" x14ac:dyDescent="0.45">
      <c r="AD303"/>
    </row>
    <row r="304" spans="21:30" hidden="1" x14ac:dyDescent="0.45">
      <c r="AD304"/>
    </row>
    <row r="305" spans="30:30" hidden="1" x14ac:dyDescent="0.45">
      <c r="AD305"/>
    </row>
    <row r="306" spans="30:30" hidden="1" x14ac:dyDescent="0.45">
      <c r="AD306"/>
    </row>
    <row r="307" spans="30:30" hidden="1" x14ac:dyDescent="0.45">
      <c r="AD307"/>
    </row>
    <row r="308" spans="30:30" hidden="1" x14ac:dyDescent="0.45">
      <c r="AD308"/>
    </row>
    <row r="309" spans="30:30" hidden="1" x14ac:dyDescent="0.45">
      <c r="AD309"/>
    </row>
    <row r="310" spans="30:30" hidden="1" x14ac:dyDescent="0.45">
      <c r="AD310"/>
    </row>
    <row r="311" spans="30:30" hidden="1" x14ac:dyDescent="0.45">
      <c r="AD311"/>
    </row>
    <row r="312" spans="30:30" hidden="1" x14ac:dyDescent="0.45">
      <c r="AD312"/>
    </row>
    <row r="313" spans="30:30" hidden="1" x14ac:dyDescent="0.45">
      <c r="AD313"/>
    </row>
    <row r="314" spans="30:30" hidden="1" x14ac:dyDescent="0.45">
      <c r="AD314"/>
    </row>
    <row r="315" spans="30:30" hidden="1" x14ac:dyDescent="0.45">
      <c r="AD315"/>
    </row>
    <row r="316" spans="30:30" hidden="1" x14ac:dyDescent="0.45">
      <c r="AD316"/>
    </row>
    <row r="317" spans="30:30" hidden="1" x14ac:dyDescent="0.45">
      <c r="AD317"/>
    </row>
    <row r="318" spans="30:30" hidden="1" x14ac:dyDescent="0.45">
      <c r="AD318"/>
    </row>
    <row r="319" spans="30:30" hidden="1" x14ac:dyDescent="0.45">
      <c r="AD319"/>
    </row>
    <row r="320" spans="30:30" hidden="1" x14ac:dyDescent="0.45">
      <c r="AD320"/>
    </row>
    <row r="321" spans="30:30" hidden="1" x14ac:dyDescent="0.45">
      <c r="AD321"/>
    </row>
    <row r="322" spans="30:30" hidden="1" x14ac:dyDescent="0.45">
      <c r="AD322"/>
    </row>
    <row r="323" spans="30:30" hidden="1" x14ac:dyDescent="0.45">
      <c r="AD323"/>
    </row>
    <row r="324" spans="30:30" hidden="1" x14ac:dyDescent="0.45">
      <c r="AD324"/>
    </row>
    <row r="325" spans="30:30" hidden="1" x14ac:dyDescent="0.45">
      <c r="AD325"/>
    </row>
    <row r="326" spans="30:30" hidden="1" x14ac:dyDescent="0.45">
      <c r="AD326"/>
    </row>
    <row r="327" spans="30:30" hidden="1" x14ac:dyDescent="0.45">
      <c r="AD327"/>
    </row>
    <row r="328" spans="30:30" hidden="1" x14ac:dyDescent="0.45">
      <c r="AD328"/>
    </row>
    <row r="329" spans="30:30" hidden="1" x14ac:dyDescent="0.45">
      <c r="AD329"/>
    </row>
    <row r="330" spans="30:30" hidden="1" x14ac:dyDescent="0.45">
      <c r="AD330"/>
    </row>
    <row r="331" spans="30:30" hidden="1" x14ac:dyDescent="0.45">
      <c r="AD331"/>
    </row>
    <row r="332" spans="30:30" hidden="1" x14ac:dyDescent="0.45">
      <c r="AD332"/>
    </row>
    <row r="333" spans="30:30" hidden="1" x14ac:dyDescent="0.45">
      <c r="AD333"/>
    </row>
    <row r="334" spans="30:30" hidden="1" x14ac:dyDescent="0.45">
      <c r="AD334"/>
    </row>
    <row r="335" spans="30:30" hidden="1" x14ac:dyDescent="0.45">
      <c r="AD335"/>
    </row>
    <row r="336" spans="30:30" hidden="1" x14ac:dyDescent="0.45">
      <c r="AD336"/>
    </row>
    <row r="337" spans="30:30" hidden="1" x14ac:dyDescent="0.45">
      <c r="AD337"/>
    </row>
    <row r="338" spans="30:30" hidden="1" x14ac:dyDescent="0.45">
      <c r="AD338"/>
    </row>
    <row r="339" spans="30:30" hidden="1" x14ac:dyDescent="0.45">
      <c r="AD339"/>
    </row>
    <row r="340" spans="30:30" hidden="1" x14ac:dyDescent="0.45">
      <c r="AD340"/>
    </row>
    <row r="341" spans="30:30" hidden="1" x14ac:dyDescent="0.45">
      <c r="AD341"/>
    </row>
    <row r="342" spans="30:30" hidden="1" x14ac:dyDescent="0.45">
      <c r="AD342"/>
    </row>
    <row r="343" spans="30:30" hidden="1" x14ac:dyDescent="0.45">
      <c r="AD343"/>
    </row>
    <row r="344" spans="30:30" hidden="1" x14ac:dyDescent="0.45">
      <c r="AD344"/>
    </row>
    <row r="345" spans="30:30" hidden="1" x14ac:dyDescent="0.45">
      <c r="AD345"/>
    </row>
    <row r="346" spans="30:30" hidden="1" x14ac:dyDescent="0.45">
      <c r="AD346"/>
    </row>
    <row r="347" spans="30:30" hidden="1" x14ac:dyDescent="0.45">
      <c r="AD347"/>
    </row>
    <row r="348" spans="30:30" hidden="1" x14ac:dyDescent="0.45">
      <c r="AD348"/>
    </row>
    <row r="349" spans="30:30" hidden="1" x14ac:dyDescent="0.45">
      <c r="AD349"/>
    </row>
    <row r="350" spans="30:30" hidden="1" x14ac:dyDescent="0.45">
      <c r="AD350"/>
    </row>
    <row r="351" spans="30:30" hidden="1" x14ac:dyDescent="0.45">
      <c r="AD351"/>
    </row>
    <row r="352" spans="30:30" hidden="1" x14ac:dyDescent="0.45">
      <c r="AD352"/>
    </row>
    <row r="353" spans="30:30" hidden="1" x14ac:dyDescent="0.45">
      <c r="AD353"/>
    </row>
    <row r="354" spans="30:30" hidden="1" x14ac:dyDescent="0.45">
      <c r="AD354"/>
    </row>
    <row r="355" spans="30:30" hidden="1" x14ac:dyDescent="0.45">
      <c r="AD355"/>
    </row>
    <row r="356" spans="30:30" hidden="1" x14ac:dyDescent="0.45">
      <c r="AD356"/>
    </row>
    <row r="357" spans="30:30" hidden="1" x14ac:dyDescent="0.45">
      <c r="AD357"/>
    </row>
    <row r="358" spans="30:30" hidden="1" x14ac:dyDescent="0.45">
      <c r="AD358"/>
    </row>
    <row r="359" spans="30:30" hidden="1" x14ac:dyDescent="0.45">
      <c r="AD359"/>
    </row>
    <row r="360" spans="30:30" hidden="1" x14ac:dyDescent="0.45">
      <c r="AD360"/>
    </row>
    <row r="361" spans="30:30" hidden="1" x14ac:dyDescent="0.45">
      <c r="AD361"/>
    </row>
    <row r="362" spans="30:30" hidden="1" x14ac:dyDescent="0.45">
      <c r="AD362"/>
    </row>
    <row r="363" spans="30:30" hidden="1" x14ac:dyDescent="0.45">
      <c r="AD363"/>
    </row>
    <row r="364" spans="30:30" hidden="1" x14ac:dyDescent="0.45">
      <c r="AD364"/>
    </row>
    <row r="365" spans="30:30" hidden="1" x14ac:dyDescent="0.45">
      <c r="AD365"/>
    </row>
    <row r="366" spans="30:30" hidden="1" x14ac:dyDescent="0.45">
      <c r="AD366"/>
    </row>
    <row r="367" spans="30:30" hidden="1" x14ac:dyDescent="0.45">
      <c r="AD367"/>
    </row>
    <row r="368" spans="30:30" hidden="1" x14ac:dyDescent="0.45">
      <c r="AD368"/>
    </row>
    <row r="369" spans="30:30" hidden="1" x14ac:dyDescent="0.45">
      <c r="AD369"/>
    </row>
    <row r="370" spans="30:30" hidden="1" x14ac:dyDescent="0.45">
      <c r="AD370"/>
    </row>
    <row r="371" spans="30:30" hidden="1" x14ac:dyDescent="0.45">
      <c r="AD371"/>
    </row>
    <row r="372" spans="30:30" hidden="1" x14ac:dyDescent="0.45">
      <c r="AD372"/>
    </row>
    <row r="373" spans="30:30" hidden="1" x14ac:dyDescent="0.45">
      <c r="AD373"/>
    </row>
    <row r="374" spans="30:30" hidden="1" x14ac:dyDescent="0.45">
      <c r="AD374"/>
    </row>
    <row r="375" spans="30:30" hidden="1" x14ac:dyDescent="0.45">
      <c r="AD375"/>
    </row>
    <row r="376" spans="30:30" hidden="1" x14ac:dyDescent="0.45">
      <c r="AD376"/>
    </row>
    <row r="377" spans="30:30" hidden="1" x14ac:dyDescent="0.45">
      <c r="AD377"/>
    </row>
    <row r="378" spans="30:30" hidden="1" x14ac:dyDescent="0.45">
      <c r="AD378"/>
    </row>
    <row r="379" spans="30:30" hidden="1" x14ac:dyDescent="0.45">
      <c r="AD379"/>
    </row>
    <row r="380" spans="30:30" hidden="1" x14ac:dyDescent="0.45">
      <c r="AD380"/>
    </row>
    <row r="381" spans="30:30" hidden="1" x14ac:dyDescent="0.45">
      <c r="AD381"/>
    </row>
    <row r="382" spans="30:30" hidden="1" x14ac:dyDescent="0.45">
      <c r="AD382"/>
    </row>
    <row r="383" spans="30:30" hidden="1" x14ac:dyDescent="0.45">
      <c r="AD383"/>
    </row>
    <row r="384" spans="30:30" hidden="1" x14ac:dyDescent="0.45">
      <c r="AD384"/>
    </row>
    <row r="385" spans="30:30" hidden="1" x14ac:dyDescent="0.45">
      <c r="AD385"/>
    </row>
    <row r="386" spans="30:30" hidden="1" x14ac:dyDescent="0.45">
      <c r="AD386"/>
    </row>
    <row r="387" spans="30:30" hidden="1" x14ac:dyDescent="0.45">
      <c r="AD387"/>
    </row>
    <row r="388" spans="30:30" hidden="1" x14ac:dyDescent="0.45">
      <c r="AD388"/>
    </row>
    <row r="389" spans="30:30" hidden="1" x14ac:dyDescent="0.45">
      <c r="AD389"/>
    </row>
    <row r="390" spans="30:30" hidden="1" x14ac:dyDescent="0.45">
      <c r="AD390"/>
    </row>
    <row r="391" spans="30:30" hidden="1" x14ac:dyDescent="0.45">
      <c r="AD391"/>
    </row>
    <row r="392" spans="30:30" hidden="1" x14ac:dyDescent="0.45">
      <c r="AD392"/>
    </row>
    <row r="393" spans="30:30" hidden="1" x14ac:dyDescent="0.45">
      <c r="AD393"/>
    </row>
    <row r="394" spans="30:30" hidden="1" x14ac:dyDescent="0.45">
      <c r="AD394"/>
    </row>
    <row r="395" spans="30:30" hidden="1" x14ac:dyDescent="0.45">
      <c r="AD395"/>
    </row>
    <row r="396" spans="30:30" hidden="1" x14ac:dyDescent="0.45">
      <c r="AD396"/>
    </row>
    <row r="397" spans="30:30" hidden="1" x14ac:dyDescent="0.45">
      <c r="AD397"/>
    </row>
    <row r="398" spans="30:30" hidden="1" x14ac:dyDescent="0.45">
      <c r="AD398"/>
    </row>
    <row r="399" spans="30:30" hidden="1" x14ac:dyDescent="0.45">
      <c r="AD399"/>
    </row>
    <row r="400" spans="30:30" hidden="1" x14ac:dyDescent="0.45">
      <c r="AD400"/>
    </row>
    <row r="401" spans="30:30" hidden="1" x14ac:dyDescent="0.45">
      <c r="AD401"/>
    </row>
    <row r="402" spans="30:30" hidden="1" x14ac:dyDescent="0.45">
      <c r="AD402"/>
    </row>
    <row r="403" spans="30:30" hidden="1" x14ac:dyDescent="0.45">
      <c r="AD403"/>
    </row>
    <row r="404" spans="30:30" hidden="1" x14ac:dyDescent="0.45">
      <c r="AD404"/>
    </row>
    <row r="405" spans="30:30" hidden="1" x14ac:dyDescent="0.45">
      <c r="AD405"/>
    </row>
    <row r="406" spans="30:30" hidden="1" x14ac:dyDescent="0.45">
      <c r="AD406"/>
    </row>
    <row r="407" spans="30:30" hidden="1" x14ac:dyDescent="0.45">
      <c r="AD407"/>
    </row>
    <row r="408" spans="30:30" hidden="1" x14ac:dyDescent="0.45">
      <c r="AD408"/>
    </row>
    <row r="409" spans="30:30" hidden="1" x14ac:dyDescent="0.45">
      <c r="AD409"/>
    </row>
    <row r="410" spans="30:30" hidden="1" x14ac:dyDescent="0.45">
      <c r="AD410"/>
    </row>
    <row r="411" spans="30:30" hidden="1" x14ac:dyDescent="0.45">
      <c r="AD411"/>
    </row>
    <row r="412" spans="30:30" hidden="1" x14ac:dyDescent="0.45">
      <c r="AD412"/>
    </row>
    <row r="413" spans="30:30" hidden="1" x14ac:dyDescent="0.45">
      <c r="AD413"/>
    </row>
    <row r="414" spans="30:30" hidden="1" x14ac:dyDescent="0.45">
      <c r="AD414"/>
    </row>
    <row r="415" spans="30:30" hidden="1" x14ac:dyDescent="0.45">
      <c r="AD415"/>
    </row>
    <row r="416" spans="30:30" hidden="1" x14ac:dyDescent="0.45">
      <c r="AD416"/>
    </row>
    <row r="417" spans="30:30" hidden="1" x14ac:dyDescent="0.45">
      <c r="AD417"/>
    </row>
    <row r="418" spans="30:30" hidden="1" x14ac:dyDescent="0.45">
      <c r="AD418"/>
    </row>
    <row r="419" spans="30:30" hidden="1" x14ac:dyDescent="0.45">
      <c r="AD419"/>
    </row>
    <row r="420" spans="30:30" hidden="1" x14ac:dyDescent="0.45">
      <c r="AD420"/>
    </row>
    <row r="421" spans="30:30" hidden="1" x14ac:dyDescent="0.45">
      <c r="AD421"/>
    </row>
    <row r="422" spans="30:30" hidden="1" x14ac:dyDescent="0.45">
      <c r="AD422"/>
    </row>
    <row r="423" spans="30:30" hidden="1" x14ac:dyDescent="0.45">
      <c r="AD423"/>
    </row>
    <row r="424" spans="30:30" hidden="1" x14ac:dyDescent="0.45">
      <c r="AD424"/>
    </row>
    <row r="425" spans="30:30" hidden="1" x14ac:dyDescent="0.45">
      <c r="AD425"/>
    </row>
    <row r="426" spans="30:30" hidden="1" x14ac:dyDescent="0.45">
      <c r="AD426"/>
    </row>
    <row r="427" spans="30:30" hidden="1" x14ac:dyDescent="0.45">
      <c r="AD427"/>
    </row>
    <row r="428" spans="30:30" hidden="1" x14ac:dyDescent="0.45">
      <c r="AD428"/>
    </row>
    <row r="429" spans="30:30" hidden="1" x14ac:dyDescent="0.45">
      <c r="AD429"/>
    </row>
    <row r="430" spans="30:30" hidden="1" x14ac:dyDescent="0.45">
      <c r="AD430"/>
    </row>
    <row r="431" spans="30:30" hidden="1" x14ac:dyDescent="0.45">
      <c r="AD431"/>
    </row>
    <row r="432" spans="30:30" hidden="1" x14ac:dyDescent="0.45">
      <c r="AD432"/>
    </row>
    <row r="433" spans="30:30" hidden="1" x14ac:dyDescent="0.45">
      <c r="AD433"/>
    </row>
    <row r="434" spans="30:30" hidden="1" x14ac:dyDescent="0.45">
      <c r="AD434"/>
    </row>
    <row r="435" spans="30:30" hidden="1" x14ac:dyDescent="0.45">
      <c r="AD435"/>
    </row>
    <row r="436" spans="30:30" hidden="1" x14ac:dyDescent="0.45">
      <c r="AD436"/>
    </row>
    <row r="437" spans="30:30" hidden="1" x14ac:dyDescent="0.45">
      <c r="AD437"/>
    </row>
    <row r="438" spans="30:30" hidden="1" x14ac:dyDescent="0.45">
      <c r="AD438"/>
    </row>
    <row r="439" spans="30:30" hidden="1" x14ac:dyDescent="0.45">
      <c r="AD439"/>
    </row>
    <row r="440" spans="30:30" hidden="1" x14ac:dyDescent="0.45">
      <c r="AD440"/>
    </row>
    <row r="441" spans="30:30" hidden="1" x14ac:dyDescent="0.45">
      <c r="AD441"/>
    </row>
    <row r="442" spans="30:30" hidden="1" x14ac:dyDescent="0.45">
      <c r="AD442"/>
    </row>
    <row r="443" spans="30:30" hidden="1" x14ac:dyDescent="0.45">
      <c r="AD443"/>
    </row>
    <row r="444" spans="30:30" hidden="1" x14ac:dyDescent="0.45">
      <c r="AD444"/>
    </row>
    <row r="445" spans="30:30" hidden="1" x14ac:dyDescent="0.45">
      <c r="AD445"/>
    </row>
    <row r="446" spans="30:30" hidden="1" x14ac:dyDescent="0.45">
      <c r="AD446"/>
    </row>
    <row r="447" spans="30:30" hidden="1" x14ac:dyDescent="0.45">
      <c r="AD447"/>
    </row>
    <row r="448" spans="30:30" hidden="1" x14ac:dyDescent="0.45">
      <c r="AD448"/>
    </row>
    <row r="449" spans="30:30" hidden="1" x14ac:dyDescent="0.45">
      <c r="AD449"/>
    </row>
    <row r="450" spans="30:30" hidden="1" x14ac:dyDescent="0.45">
      <c r="AD450"/>
    </row>
    <row r="451" spans="30:30" hidden="1" x14ac:dyDescent="0.45">
      <c r="AD451"/>
    </row>
    <row r="452" spans="30:30" hidden="1" x14ac:dyDescent="0.45">
      <c r="AD452"/>
    </row>
    <row r="453" spans="30:30" hidden="1" x14ac:dyDescent="0.45">
      <c r="AD453"/>
    </row>
    <row r="454" spans="30:30" hidden="1" x14ac:dyDescent="0.45">
      <c r="AD454"/>
    </row>
    <row r="455" spans="30:30" hidden="1" x14ac:dyDescent="0.45">
      <c r="AD455"/>
    </row>
    <row r="456" spans="30:30" hidden="1" x14ac:dyDescent="0.45">
      <c r="AD456"/>
    </row>
    <row r="457" spans="30:30" hidden="1" x14ac:dyDescent="0.45">
      <c r="AD457"/>
    </row>
    <row r="458" spans="30:30" hidden="1" x14ac:dyDescent="0.45">
      <c r="AD458"/>
    </row>
    <row r="459" spans="30:30" hidden="1" x14ac:dyDescent="0.45">
      <c r="AD459"/>
    </row>
    <row r="460" spans="30:30" hidden="1" x14ac:dyDescent="0.45">
      <c r="AD460"/>
    </row>
    <row r="461" spans="30:30" hidden="1" x14ac:dyDescent="0.45">
      <c r="AD461"/>
    </row>
    <row r="462" spans="30:30" hidden="1" x14ac:dyDescent="0.45">
      <c r="AD462"/>
    </row>
    <row r="463" spans="30:30" hidden="1" x14ac:dyDescent="0.45">
      <c r="AD463"/>
    </row>
    <row r="464" spans="30:30" hidden="1" x14ac:dyDescent="0.45">
      <c r="AD464"/>
    </row>
    <row r="465" spans="30:30" hidden="1" x14ac:dyDescent="0.45">
      <c r="AD465"/>
    </row>
    <row r="466" spans="30:30" hidden="1" x14ac:dyDescent="0.45">
      <c r="AD466"/>
    </row>
    <row r="467" spans="30:30" hidden="1" x14ac:dyDescent="0.45">
      <c r="AD467"/>
    </row>
    <row r="468" spans="30:30" hidden="1" x14ac:dyDescent="0.45">
      <c r="AD468"/>
    </row>
    <row r="469" spans="30:30" hidden="1" x14ac:dyDescent="0.45">
      <c r="AD469"/>
    </row>
    <row r="470" spans="30:30" hidden="1" x14ac:dyDescent="0.45">
      <c r="AD470"/>
    </row>
    <row r="471" spans="30:30" hidden="1" x14ac:dyDescent="0.45">
      <c r="AD471"/>
    </row>
    <row r="472" spans="30:30" hidden="1" x14ac:dyDescent="0.45">
      <c r="AD472"/>
    </row>
    <row r="473" spans="30:30" hidden="1" x14ac:dyDescent="0.45">
      <c r="AD473"/>
    </row>
    <row r="474" spans="30:30" hidden="1" x14ac:dyDescent="0.45">
      <c r="AD474"/>
    </row>
    <row r="475" spans="30:30" hidden="1" x14ac:dyDescent="0.45">
      <c r="AD475"/>
    </row>
    <row r="476" spans="30:30" hidden="1" x14ac:dyDescent="0.45">
      <c r="AD476"/>
    </row>
    <row r="477" spans="30:30" hidden="1" x14ac:dyDescent="0.45">
      <c r="AD477"/>
    </row>
    <row r="478" spans="30:30" hidden="1" x14ac:dyDescent="0.45">
      <c r="AD478"/>
    </row>
    <row r="479" spans="30:30" hidden="1" x14ac:dyDescent="0.45">
      <c r="AD479"/>
    </row>
    <row r="480" spans="30:30" hidden="1" x14ac:dyDescent="0.45">
      <c r="AD480"/>
    </row>
    <row r="481" spans="30:30" hidden="1" x14ac:dyDescent="0.45">
      <c r="AD481"/>
    </row>
    <row r="482" spans="30:30" hidden="1" x14ac:dyDescent="0.45">
      <c r="AD482"/>
    </row>
    <row r="483" spans="30:30" hidden="1" x14ac:dyDescent="0.45">
      <c r="AD483"/>
    </row>
    <row r="484" spans="30:30" hidden="1" x14ac:dyDescent="0.45">
      <c r="AD484"/>
    </row>
    <row r="485" spans="30:30" hidden="1" x14ac:dyDescent="0.45">
      <c r="AD485"/>
    </row>
    <row r="486" spans="30:30" hidden="1" x14ac:dyDescent="0.45">
      <c r="AD486"/>
    </row>
    <row r="487" spans="30:30" hidden="1" x14ac:dyDescent="0.45">
      <c r="AD487"/>
    </row>
    <row r="488" spans="30:30" hidden="1" x14ac:dyDescent="0.45">
      <c r="AD488"/>
    </row>
    <row r="489" spans="30:30" hidden="1" x14ac:dyDescent="0.45">
      <c r="AD489"/>
    </row>
    <row r="490" spans="30:30" hidden="1" x14ac:dyDescent="0.45">
      <c r="AD490"/>
    </row>
    <row r="491" spans="30:30" hidden="1" x14ac:dyDescent="0.45">
      <c r="AD491"/>
    </row>
    <row r="492" spans="30:30" hidden="1" x14ac:dyDescent="0.45">
      <c r="AD492"/>
    </row>
    <row r="493" spans="30:30" hidden="1" x14ac:dyDescent="0.45">
      <c r="AD493"/>
    </row>
    <row r="494" spans="30:30" hidden="1" x14ac:dyDescent="0.45">
      <c r="AD494"/>
    </row>
    <row r="495" spans="30:30" hidden="1" x14ac:dyDescent="0.45">
      <c r="AD495"/>
    </row>
    <row r="496" spans="30:30" hidden="1" x14ac:dyDescent="0.45">
      <c r="AD496"/>
    </row>
    <row r="497" spans="30:30" hidden="1" x14ac:dyDescent="0.45">
      <c r="AD497"/>
    </row>
    <row r="498" spans="30:30" hidden="1" x14ac:dyDescent="0.45">
      <c r="AD498"/>
    </row>
    <row r="499" spans="30:30" hidden="1" x14ac:dyDescent="0.45">
      <c r="AD499"/>
    </row>
    <row r="500" spans="30:30" hidden="1" x14ac:dyDescent="0.45">
      <c r="AD500"/>
    </row>
    <row r="501" spans="30:30" hidden="1" x14ac:dyDescent="0.45">
      <c r="AD501"/>
    </row>
    <row r="502" spans="30:30" hidden="1" x14ac:dyDescent="0.45">
      <c r="AD502"/>
    </row>
    <row r="503" spans="30:30" hidden="1" x14ac:dyDescent="0.45">
      <c r="AD503"/>
    </row>
    <row r="504" spans="30:30" hidden="1" x14ac:dyDescent="0.45">
      <c r="AD504"/>
    </row>
    <row r="505" spans="30:30" hidden="1" x14ac:dyDescent="0.45">
      <c r="AD505"/>
    </row>
    <row r="506" spans="30:30" hidden="1" x14ac:dyDescent="0.45">
      <c r="AD506"/>
    </row>
    <row r="507" spans="30:30" hidden="1" x14ac:dyDescent="0.45">
      <c r="AD507"/>
    </row>
    <row r="508" spans="30:30" hidden="1" x14ac:dyDescent="0.45">
      <c r="AD508"/>
    </row>
    <row r="509" spans="30:30" hidden="1" x14ac:dyDescent="0.45">
      <c r="AD509"/>
    </row>
    <row r="510" spans="30:30" hidden="1" x14ac:dyDescent="0.45">
      <c r="AD510"/>
    </row>
    <row r="511" spans="30:30" hidden="1" x14ac:dyDescent="0.45">
      <c r="AD511"/>
    </row>
    <row r="512" spans="30:30" hidden="1" x14ac:dyDescent="0.45">
      <c r="AD512"/>
    </row>
    <row r="513" spans="30:30" hidden="1" x14ac:dyDescent="0.45">
      <c r="AD513"/>
    </row>
    <row r="514" spans="30:30" hidden="1" x14ac:dyDescent="0.45">
      <c r="AD514"/>
    </row>
    <row r="515" spans="30:30" hidden="1" x14ac:dyDescent="0.45">
      <c r="AD515"/>
    </row>
    <row r="516" spans="30:30" hidden="1" x14ac:dyDescent="0.45">
      <c r="AD516"/>
    </row>
    <row r="517" spans="30:30" hidden="1" x14ac:dyDescent="0.45">
      <c r="AD517"/>
    </row>
    <row r="518" spans="30:30" hidden="1" x14ac:dyDescent="0.45">
      <c r="AD518"/>
    </row>
    <row r="519" spans="30:30" hidden="1" x14ac:dyDescent="0.45">
      <c r="AD519"/>
    </row>
    <row r="520" spans="30:30" hidden="1" x14ac:dyDescent="0.45">
      <c r="AD520"/>
    </row>
    <row r="521" spans="30:30" hidden="1" x14ac:dyDescent="0.45">
      <c r="AD521"/>
    </row>
    <row r="522" spans="30:30" hidden="1" x14ac:dyDescent="0.45">
      <c r="AD522"/>
    </row>
    <row r="523" spans="30:30" hidden="1" x14ac:dyDescent="0.45">
      <c r="AD523"/>
    </row>
    <row r="524" spans="30:30" hidden="1" x14ac:dyDescent="0.45">
      <c r="AD524"/>
    </row>
    <row r="525" spans="30:30" hidden="1" x14ac:dyDescent="0.45">
      <c r="AD525"/>
    </row>
    <row r="526" spans="30:30" hidden="1" x14ac:dyDescent="0.45">
      <c r="AD526"/>
    </row>
    <row r="527" spans="30:30" hidden="1" x14ac:dyDescent="0.45">
      <c r="AD527"/>
    </row>
    <row r="528" spans="30:30" hidden="1" x14ac:dyDescent="0.45">
      <c r="AD528"/>
    </row>
    <row r="529" spans="30:30" hidden="1" x14ac:dyDescent="0.45">
      <c r="AD529"/>
    </row>
    <row r="530" spans="30:30" hidden="1" x14ac:dyDescent="0.45">
      <c r="AD530"/>
    </row>
    <row r="531" spans="30:30" hidden="1" x14ac:dyDescent="0.45">
      <c r="AD531"/>
    </row>
    <row r="532" spans="30:30" hidden="1" x14ac:dyDescent="0.45">
      <c r="AD532"/>
    </row>
    <row r="533" spans="30:30" hidden="1" x14ac:dyDescent="0.45">
      <c r="AD533"/>
    </row>
    <row r="534" spans="30:30" hidden="1" x14ac:dyDescent="0.45">
      <c r="AD534"/>
    </row>
    <row r="535" spans="30:30" hidden="1" x14ac:dyDescent="0.45">
      <c r="AD535"/>
    </row>
    <row r="536" spans="30:30" hidden="1" x14ac:dyDescent="0.45">
      <c r="AD536"/>
    </row>
    <row r="537" spans="30:30" hidden="1" x14ac:dyDescent="0.45">
      <c r="AD537"/>
    </row>
    <row r="538" spans="30:30" hidden="1" x14ac:dyDescent="0.45">
      <c r="AD538"/>
    </row>
    <row r="539" spans="30:30" hidden="1" x14ac:dyDescent="0.45">
      <c r="AD539"/>
    </row>
    <row r="540" spans="30:30" hidden="1" x14ac:dyDescent="0.45">
      <c r="AD540"/>
    </row>
    <row r="541" spans="30:30" hidden="1" x14ac:dyDescent="0.45">
      <c r="AD541"/>
    </row>
    <row r="542" spans="30:30" hidden="1" x14ac:dyDescent="0.45">
      <c r="AD542"/>
    </row>
    <row r="543" spans="30:30" hidden="1" x14ac:dyDescent="0.45">
      <c r="AD543"/>
    </row>
    <row r="544" spans="30:30" hidden="1" x14ac:dyDescent="0.45">
      <c r="AD544"/>
    </row>
    <row r="545" spans="30:30" hidden="1" x14ac:dyDescent="0.45">
      <c r="AD545"/>
    </row>
    <row r="546" spans="30:30" hidden="1" x14ac:dyDescent="0.45">
      <c r="AD546"/>
    </row>
    <row r="547" spans="30:30" hidden="1" x14ac:dyDescent="0.45">
      <c r="AD547"/>
    </row>
    <row r="548" spans="30:30" hidden="1" x14ac:dyDescent="0.45">
      <c r="AD548"/>
    </row>
    <row r="549" spans="30:30" hidden="1" x14ac:dyDescent="0.45">
      <c r="AD549"/>
    </row>
    <row r="550" spans="30:30" hidden="1" x14ac:dyDescent="0.45">
      <c r="AD550"/>
    </row>
    <row r="551" spans="30:30" hidden="1" x14ac:dyDescent="0.45">
      <c r="AD551"/>
    </row>
    <row r="552" spans="30:30" hidden="1" x14ac:dyDescent="0.45">
      <c r="AD552"/>
    </row>
    <row r="553" spans="30:30" hidden="1" x14ac:dyDescent="0.45">
      <c r="AD553"/>
    </row>
    <row r="554" spans="30:30" hidden="1" x14ac:dyDescent="0.45">
      <c r="AD554"/>
    </row>
    <row r="555" spans="30:30" hidden="1" x14ac:dyDescent="0.45">
      <c r="AD555"/>
    </row>
    <row r="556" spans="30:30" hidden="1" x14ac:dyDescent="0.45">
      <c r="AD556"/>
    </row>
    <row r="557" spans="30:30" hidden="1" x14ac:dyDescent="0.45">
      <c r="AD557"/>
    </row>
    <row r="558" spans="30:30" hidden="1" x14ac:dyDescent="0.45">
      <c r="AD558"/>
    </row>
    <row r="559" spans="30:30" hidden="1" x14ac:dyDescent="0.45">
      <c r="AD559"/>
    </row>
    <row r="560" spans="30:30" hidden="1" x14ac:dyDescent="0.45">
      <c r="AD560"/>
    </row>
    <row r="561" spans="30:30" hidden="1" x14ac:dyDescent="0.45">
      <c r="AD561"/>
    </row>
    <row r="562" spans="30:30" hidden="1" x14ac:dyDescent="0.45">
      <c r="AD562"/>
    </row>
    <row r="563" spans="30:30" hidden="1" x14ac:dyDescent="0.45">
      <c r="AD563"/>
    </row>
    <row r="564" spans="30:30" hidden="1" x14ac:dyDescent="0.45">
      <c r="AD564"/>
    </row>
    <row r="565" spans="30:30" hidden="1" x14ac:dyDescent="0.45">
      <c r="AD565"/>
    </row>
    <row r="566" spans="30:30" hidden="1" x14ac:dyDescent="0.45">
      <c r="AD566"/>
    </row>
    <row r="567" spans="30:30" hidden="1" x14ac:dyDescent="0.45">
      <c r="AD567"/>
    </row>
    <row r="568" spans="30:30" hidden="1" x14ac:dyDescent="0.45">
      <c r="AD568"/>
    </row>
    <row r="569" spans="30:30" hidden="1" x14ac:dyDescent="0.45">
      <c r="AD569"/>
    </row>
    <row r="570" spans="30:30" hidden="1" x14ac:dyDescent="0.45">
      <c r="AD570"/>
    </row>
    <row r="571" spans="30:30" hidden="1" x14ac:dyDescent="0.45">
      <c r="AD571"/>
    </row>
    <row r="572" spans="30:30" hidden="1" x14ac:dyDescent="0.45">
      <c r="AD572"/>
    </row>
    <row r="573" spans="30:30" hidden="1" x14ac:dyDescent="0.45">
      <c r="AD573"/>
    </row>
    <row r="574" spans="30:30" hidden="1" x14ac:dyDescent="0.45">
      <c r="AD574"/>
    </row>
    <row r="575" spans="30:30" hidden="1" x14ac:dyDescent="0.45">
      <c r="AD575"/>
    </row>
    <row r="576" spans="30:30" hidden="1" x14ac:dyDescent="0.45">
      <c r="AD576"/>
    </row>
    <row r="577" spans="30:30" hidden="1" x14ac:dyDescent="0.45">
      <c r="AD577"/>
    </row>
    <row r="578" spans="30:30" hidden="1" x14ac:dyDescent="0.45">
      <c r="AD578"/>
    </row>
    <row r="579" spans="30:30" hidden="1" x14ac:dyDescent="0.45">
      <c r="AD579"/>
    </row>
    <row r="580" spans="30:30" hidden="1" x14ac:dyDescent="0.45">
      <c r="AD580"/>
    </row>
    <row r="581" spans="30:30" hidden="1" x14ac:dyDescent="0.45">
      <c r="AD581"/>
    </row>
    <row r="582" spans="30:30" hidden="1" x14ac:dyDescent="0.45">
      <c r="AD582"/>
    </row>
    <row r="583" spans="30:30" hidden="1" x14ac:dyDescent="0.45">
      <c r="AD583"/>
    </row>
    <row r="584" spans="30:30" hidden="1" x14ac:dyDescent="0.45">
      <c r="AD584"/>
    </row>
    <row r="585" spans="30:30" hidden="1" x14ac:dyDescent="0.45">
      <c r="AD585"/>
    </row>
    <row r="586" spans="30:30" hidden="1" x14ac:dyDescent="0.45">
      <c r="AD586"/>
    </row>
    <row r="587" spans="30:30" hidden="1" x14ac:dyDescent="0.45">
      <c r="AD587"/>
    </row>
    <row r="588" spans="30:30" hidden="1" x14ac:dyDescent="0.45">
      <c r="AD588"/>
    </row>
    <row r="589" spans="30:30" hidden="1" x14ac:dyDescent="0.45">
      <c r="AD589"/>
    </row>
    <row r="590" spans="30:30" hidden="1" x14ac:dyDescent="0.45">
      <c r="AD590"/>
    </row>
    <row r="591" spans="30:30" hidden="1" x14ac:dyDescent="0.45">
      <c r="AD591"/>
    </row>
    <row r="592" spans="30:30" hidden="1" x14ac:dyDescent="0.45">
      <c r="AD592"/>
    </row>
    <row r="593" spans="30:30" hidden="1" x14ac:dyDescent="0.45">
      <c r="AD593"/>
    </row>
    <row r="594" spans="30:30" hidden="1" x14ac:dyDescent="0.45">
      <c r="AD594"/>
    </row>
    <row r="595" spans="30:30" hidden="1" x14ac:dyDescent="0.45">
      <c r="AD595"/>
    </row>
    <row r="596" spans="30:30" hidden="1" x14ac:dyDescent="0.45">
      <c r="AD596"/>
    </row>
    <row r="597" spans="30:30" hidden="1" x14ac:dyDescent="0.45">
      <c r="AD597"/>
    </row>
    <row r="598" spans="30:30" hidden="1" x14ac:dyDescent="0.45">
      <c r="AD598"/>
    </row>
    <row r="599" spans="30:30" hidden="1" x14ac:dyDescent="0.45">
      <c r="AD599"/>
    </row>
    <row r="600" spans="30:30" hidden="1" x14ac:dyDescent="0.45">
      <c r="AD600"/>
    </row>
    <row r="601" spans="30:30" hidden="1" x14ac:dyDescent="0.45">
      <c r="AD601"/>
    </row>
    <row r="602" spans="30:30" hidden="1" x14ac:dyDescent="0.45">
      <c r="AD602"/>
    </row>
    <row r="603" spans="30:30" hidden="1" x14ac:dyDescent="0.45">
      <c r="AD603"/>
    </row>
    <row r="604" spans="30:30" hidden="1" x14ac:dyDescent="0.45">
      <c r="AD604"/>
    </row>
    <row r="605" spans="30:30" hidden="1" x14ac:dyDescent="0.45">
      <c r="AD605"/>
    </row>
    <row r="606" spans="30:30" hidden="1" x14ac:dyDescent="0.45">
      <c r="AD606"/>
    </row>
    <row r="607" spans="30:30" hidden="1" x14ac:dyDescent="0.45">
      <c r="AD607"/>
    </row>
    <row r="608" spans="30:30" hidden="1" x14ac:dyDescent="0.45">
      <c r="AD608"/>
    </row>
    <row r="609" spans="30:30" hidden="1" x14ac:dyDescent="0.45">
      <c r="AD609"/>
    </row>
    <row r="610" spans="30:30" hidden="1" x14ac:dyDescent="0.45">
      <c r="AD610"/>
    </row>
    <row r="611" spans="30:30" hidden="1" x14ac:dyDescent="0.45">
      <c r="AD611"/>
    </row>
    <row r="612" spans="30:30" hidden="1" x14ac:dyDescent="0.45">
      <c r="AD612"/>
    </row>
    <row r="613" spans="30:30" hidden="1" x14ac:dyDescent="0.45">
      <c r="AD613"/>
    </row>
    <row r="614" spans="30:30" hidden="1" x14ac:dyDescent="0.45">
      <c r="AD614"/>
    </row>
    <row r="615" spans="30:30" hidden="1" x14ac:dyDescent="0.45">
      <c r="AD615"/>
    </row>
    <row r="616" spans="30:30" hidden="1" x14ac:dyDescent="0.45">
      <c r="AD616"/>
    </row>
    <row r="617" spans="30:30" hidden="1" x14ac:dyDescent="0.45">
      <c r="AD617"/>
    </row>
    <row r="618" spans="30:30" hidden="1" x14ac:dyDescent="0.45">
      <c r="AD618"/>
    </row>
    <row r="619" spans="30:30" hidden="1" x14ac:dyDescent="0.45">
      <c r="AD619"/>
    </row>
    <row r="620" spans="30:30" hidden="1" x14ac:dyDescent="0.45">
      <c r="AD620"/>
    </row>
    <row r="621" spans="30:30" hidden="1" x14ac:dyDescent="0.45">
      <c r="AD621"/>
    </row>
    <row r="622" spans="30:30" hidden="1" x14ac:dyDescent="0.45">
      <c r="AD622"/>
    </row>
    <row r="623" spans="30:30" hidden="1" x14ac:dyDescent="0.45">
      <c r="AD623"/>
    </row>
    <row r="624" spans="30:30" hidden="1" x14ac:dyDescent="0.45">
      <c r="AD624"/>
    </row>
    <row r="625" spans="30:30" hidden="1" x14ac:dyDescent="0.45">
      <c r="AD625"/>
    </row>
    <row r="626" spans="30:30" hidden="1" x14ac:dyDescent="0.45">
      <c r="AD626"/>
    </row>
    <row r="627" spans="30:30" hidden="1" x14ac:dyDescent="0.45">
      <c r="AD627"/>
    </row>
    <row r="628" spans="30:30" hidden="1" x14ac:dyDescent="0.45">
      <c r="AD628"/>
    </row>
    <row r="629" spans="30:30" hidden="1" x14ac:dyDescent="0.45">
      <c r="AD629"/>
    </row>
    <row r="630" spans="30:30" hidden="1" x14ac:dyDescent="0.45">
      <c r="AD630"/>
    </row>
    <row r="631" spans="30:30" hidden="1" x14ac:dyDescent="0.45">
      <c r="AD631"/>
    </row>
    <row r="632" spans="30:30" hidden="1" x14ac:dyDescent="0.45">
      <c r="AD632"/>
    </row>
    <row r="633" spans="30:30" hidden="1" x14ac:dyDescent="0.45">
      <c r="AD633"/>
    </row>
    <row r="634" spans="30:30" hidden="1" x14ac:dyDescent="0.45">
      <c r="AD634"/>
    </row>
    <row r="635" spans="30:30" hidden="1" x14ac:dyDescent="0.45">
      <c r="AD635"/>
    </row>
    <row r="636" spans="30:30" hidden="1" x14ac:dyDescent="0.45">
      <c r="AD636"/>
    </row>
    <row r="637" spans="30:30" hidden="1" x14ac:dyDescent="0.45">
      <c r="AD637"/>
    </row>
    <row r="638" spans="30:30" hidden="1" x14ac:dyDescent="0.45">
      <c r="AD638"/>
    </row>
    <row r="639" spans="30:30" hidden="1" x14ac:dyDescent="0.45">
      <c r="AD639"/>
    </row>
    <row r="640" spans="30:30" hidden="1" x14ac:dyDescent="0.45">
      <c r="AD640"/>
    </row>
    <row r="641" spans="30:30" hidden="1" x14ac:dyDescent="0.45">
      <c r="AD641"/>
    </row>
    <row r="642" spans="30:30" hidden="1" x14ac:dyDescent="0.45">
      <c r="AD642"/>
    </row>
    <row r="643" spans="30:30" hidden="1" x14ac:dyDescent="0.45">
      <c r="AD643"/>
    </row>
    <row r="644" spans="30:30" hidden="1" x14ac:dyDescent="0.45">
      <c r="AD644"/>
    </row>
    <row r="645" spans="30:30" hidden="1" x14ac:dyDescent="0.45">
      <c r="AD645"/>
    </row>
    <row r="646" spans="30:30" hidden="1" x14ac:dyDescent="0.45">
      <c r="AD646"/>
    </row>
    <row r="647" spans="30:30" hidden="1" x14ac:dyDescent="0.45">
      <c r="AD647"/>
    </row>
    <row r="648" spans="30:30" hidden="1" x14ac:dyDescent="0.45">
      <c r="AD648"/>
    </row>
    <row r="649" spans="30:30" hidden="1" x14ac:dyDescent="0.45">
      <c r="AD649"/>
    </row>
    <row r="650" spans="30:30" hidden="1" x14ac:dyDescent="0.45">
      <c r="AD650"/>
    </row>
    <row r="651" spans="30:30" hidden="1" x14ac:dyDescent="0.45">
      <c r="AD651"/>
    </row>
    <row r="652" spans="30:30" hidden="1" x14ac:dyDescent="0.45">
      <c r="AD652"/>
    </row>
    <row r="653" spans="30:30" hidden="1" x14ac:dyDescent="0.45">
      <c r="AD653"/>
    </row>
    <row r="654" spans="30:30" hidden="1" x14ac:dyDescent="0.45">
      <c r="AD654"/>
    </row>
    <row r="655" spans="30:30" hidden="1" x14ac:dyDescent="0.45">
      <c r="AD655"/>
    </row>
    <row r="656" spans="30:30" hidden="1" x14ac:dyDescent="0.45">
      <c r="AD656"/>
    </row>
    <row r="657" spans="30:30" hidden="1" x14ac:dyDescent="0.45">
      <c r="AD657"/>
    </row>
    <row r="658" spans="30:30" hidden="1" x14ac:dyDescent="0.45">
      <c r="AD658"/>
    </row>
    <row r="659" spans="30:30" hidden="1" x14ac:dyDescent="0.45">
      <c r="AD659"/>
    </row>
    <row r="660" spans="30:30" hidden="1" x14ac:dyDescent="0.45">
      <c r="AD660"/>
    </row>
    <row r="661" spans="30:30" hidden="1" x14ac:dyDescent="0.45">
      <c r="AD661"/>
    </row>
    <row r="662" spans="30:30" hidden="1" x14ac:dyDescent="0.45">
      <c r="AD662"/>
    </row>
    <row r="663" spans="30:30" hidden="1" x14ac:dyDescent="0.45">
      <c r="AD663"/>
    </row>
    <row r="664" spans="30:30" hidden="1" x14ac:dyDescent="0.45">
      <c r="AD664"/>
    </row>
    <row r="665" spans="30:30" hidden="1" x14ac:dyDescent="0.45">
      <c r="AD665"/>
    </row>
    <row r="666" spans="30:30" hidden="1" x14ac:dyDescent="0.45">
      <c r="AD666"/>
    </row>
    <row r="667" spans="30:30" hidden="1" x14ac:dyDescent="0.45">
      <c r="AD667"/>
    </row>
    <row r="668" spans="30:30" hidden="1" x14ac:dyDescent="0.45">
      <c r="AD668"/>
    </row>
    <row r="669" spans="30:30" hidden="1" x14ac:dyDescent="0.45">
      <c r="AD669"/>
    </row>
    <row r="670" spans="30:30" hidden="1" x14ac:dyDescent="0.45">
      <c r="AD670"/>
    </row>
    <row r="671" spans="30:30" hidden="1" x14ac:dyDescent="0.45">
      <c r="AD671"/>
    </row>
    <row r="672" spans="30:30" hidden="1" x14ac:dyDescent="0.45">
      <c r="AD672"/>
    </row>
    <row r="673" spans="30:30" hidden="1" x14ac:dyDescent="0.45">
      <c r="AD673"/>
    </row>
    <row r="674" spans="30:30" hidden="1" x14ac:dyDescent="0.45">
      <c r="AD674"/>
    </row>
    <row r="675" spans="30:30" hidden="1" x14ac:dyDescent="0.45">
      <c r="AD675"/>
    </row>
    <row r="676" spans="30:30" hidden="1" x14ac:dyDescent="0.45">
      <c r="AD676"/>
    </row>
    <row r="677" spans="30:30" hidden="1" x14ac:dyDescent="0.45">
      <c r="AD677"/>
    </row>
    <row r="678" spans="30:30" hidden="1" x14ac:dyDescent="0.45">
      <c r="AD678"/>
    </row>
    <row r="679" spans="30:30" hidden="1" x14ac:dyDescent="0.45">
      <c r="AD679"/>
    </row>
    <row r="680" spans="30:30" hidden="1" x14ac:dyDescent="0.45">
      <c r="AD680"/>
    </row>
    <row r="681" spans="30:30" hidden="1" x14ac:dyDescent="0.45">
      <c r="AD681"/>
    </row>
    <row r="682" spans="30:30" hidden="1" x14ac:dyDescent="0.45">
      <c r="AD682"/>
    </row>
    <row r="683" spans="30:30" hidden="1" x14ac:dyDescent="0.45">
      <c r="AD683"/>
    </row>
    <row r="684" spans="30:30" hidden="1" x14ac:dyDescent="0.45">
      <c r="AD684"/>
    </row>
    <row r="685" spans="30:30" hidden="1" x14ac:dyDescent="0.45">
      <c r="AD685"/>
    </row>
    <row r="686" spans="30:30" hidden="1" x14ac:dyDescent="0.45">
      <c r="AD686"/>
    </row>
    <row r="687" spans="30:30" hidden="1" x14ac:dyDescent="0.45">
      <c r="AD687"/>
    </row>
    <row r="688" spans="30:30" hidden="1" x14ac:dyDescent="0.45">
      <c r="AD688"/>
    </row>
    <row r="689" spans="30:30" hidden="1" x14ac:dyDescent="0.45">
      <c r="AD689"/>
    </row>
    <row r="690" spans="30:30" hidden="1" x14ac:dyDescent="0.45">
      <c r="AD690"/>
    </row>
    <row r="691" spans="30:30" hidden="1" x14ac:dyDescent="0.45">
      <c r="AD691"/>
    </row>
    <row r="692" spans="30:30" hidden="1" x14ac:dyDescent="0.45">
      <c r="AD692"/>
    </row>
    <row r="693" spans="30:30" hidden="1" x14ac:dyDescent="0.45">
      <c r="AD693"/>
    </row>
    <row r="694" spans="30:30" hidden="1" x14ac:dyDescent="0.45">
      <c r="AD694"/>
    </row>
    <row r="695" spans="30:30" hidden="1" x14ac:dyDescent="0.45">
      <c r="AD695"/>
    </row>
    <row r="696" spans="30:30" hidden="1" x14ac:dyDescent="0.45">
      <c r="AD696"/>
    </row>
    <row r="697" spans="30:30" hidden="1" x14ac:dyDescent="0.45">
      <c r="AD697"/>
    </row>
    <row r="698" spans="30:30" hidden="1" x14ac:dyDescent="0.45">
      <c r="AD698"/>
    </row>
    <row r="699" spans="30:30" hidden="1" x14ac:dyDescent="0.45">
      <c r="AD699"/>
    </row>
    <row r="700" spans="30:30" hidden="1" x14ac:dyDescent="0.45">
      <c r="AD700"/>
    </row>
    <row r="701" spans="30:30" hidden="1" x14ac:dyDescent="0.45">
      <c r="AD701"/>
    </row>
    <row r="702" spans="30:30" hidden="1" x14ac:dyDescent="0.45">
      <c r="AD702"/>
    </row>
    <row r="703" spans="30:30" hidden="1" x14ac:dyDescent="0.45">
      <c r="AD703"/>
    </row>
    <row r="704" spans="30:30" hidden="1" x14ac:dyDescent="0.45">
      <c r="AD704"/>
    </row>
    <row r="705" spans="30:30" hidden="1" x14ac:dyDescent="0.45">
      <c r="AD705"/>
    </row>
    <row r="706" spans="30:30" hidden="1" x14ac:dyDescent="0.45">
      <c r="AD706"/>
    </row>
    <row r="707" spans="30:30" hidden="1" x14ac:dyDescent="0.45">
      <c r="AD707"/>
    </row>
    <row r="708" spans="30:30" hidden="1" x14ac:dyDescent="0.45">
      <c r="AD708"/>
    </row>
    <row r="709" spans="30:30" hidden="1" x14ac:dyDescent="0.45">
      <c r="AD709"/>
    </row>
    <row r="710" spans="30:30" hidden="1" x14ac:dyDescent="0.45">
      <c r="AD710"/>
    </row>
    <row r="711" spans="30:30" hidden="1" x14ac:dyDescent="0.45">
      <c r="AD711"/>
    </row>
    <row r="712" spans="30:30" hidden="1" x14ac:dyDescent="0.45">
      <c r="AD712"/>
    </row>
    <row r="713" spans="30:30" hidden="1" x14ac:dyDescent="0.45">
      <c r="AD713"/>
    </row>
    <row r="714" spans="30:30" hidden="1" x14ac:dyDescent="0.45">
      <c r="AD714"/>
    </row>
    <row r="715" spans="30:30" hidden="1" x14ac:dyDescent="0.45">
      <c r="AD715"/>
    </row>
    <row r="716" spans="30:30" hidden="1" x14ac:dyDescent="0.45">
      <c r="AD716"/>
    </row>
    <row r="717" spans="30:30" hidden="1" x14ac:dyDescent="0.45">
      <c r="AD717"/>
    </row>
    <row r="718" spans="30:30" hidden="1" x14ac:dyDescent="0.45">
      <c r="AD718"/>
    </row>
    <row r="719" spans="30:30" hidden="1" x14ac:dyDescent="0.45">
      <c r="AD719"/>
    </row>
    <row r="720" spans="30:30" hidden="1" x14ac:dyDescent="0.45">
      <c r="AD720"/>
    </row>
    <row r="721" spans="30:30" hidden="1" x14ac:dyDescent="0.45">
      <c r="AD721"/>
    </row>
    <row r="722" spans="30:30" hidden="1" x14ac:dyDescent="0.45">
      <c r="AD722"/>
    </row>
    <row r="723" spans="30:30" hidden="1" x14ac:dyDescent="0.45">
      <c r="AD723"/>
    </row>
    <row r="724" spans="30:30" hidden="1" x14ac:dyDescent="0.45">
      <c r="AD724"/>
    </row>
    <row r="725" spans="30:30" hidden="1" x14ac:dyDescent="0.45"/>
    <row r="726" spans="30:30" hidden="1" x14ac:dyDescent="0.45"/>
    <row r="727" spans="30:30" hidden="1" x14ac:dyDescent="0.45"/>
    <row r="728" spans="30:30" hidden="1" x14ac:dyDescent="0.45"/>
    <row r="729" spans="30:30" hidden="1" x14ac:dyDescent="0.45"/>
    <row r="730" spans="30:30" hidden="1" x14ac:dyDescent="0.45"/>
    <row r="731" spans="30:30" hidden="1" x14ac:dyDescent="0.45"/>
    <row r="732" spans="30:30" hidden="1" x14ac:dyDescent="0.45"/>
    <row r="733" spans="30:30" hidden="1" x14ac:dyDescent="0.45"/>
    <row r="734" spans="30:30" hidden="1" x14ac:dyDescent="0.45"/>
    <row r="735" spans="30:30" hidden="1" x14ac:dyDescent="0.45"/>
    <row r="736" spans="30:30"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spans="31:31" hidden="1" x14ac:dyDescent="0.45"/>
    <row r="1202" spans="31:31" hidden="1" x14ac:dyDescent="0.45"/>
    <row r="1203" spans="31:31" hidden="1" x14ac:dyDescent="0.45"/>
    <row r="1204" spans="31:31" hidden="1" x14ac:dyDescent="0.45"/>
    <row r="1205" spans="31:31" hidden="1" x14ac:dyDescent="0.45"/>
    <row r="1206" spans="31:31" hidden="1" x14ac:dyDescent="0.45"/>
    <row r="1207" spans="31:31" hidden="1" x14ac:dyDescent="0.45"/>
    <row r="1208" spans="31:31" hidden="1" x14ac:dyDescent="0.45"/>
    <row r="1209" spans="31:31" hidden="1" x14ac:dyDescent="0.45"/>
    <row r="1210" spans="31:31" hidden="1" x14ac:dyDescent="0.45"/>
    <row r="1211" spans="31:31" hidden="1" x14ac:dyDescent="0.45"/>
    <row r="1212" spans="31:31" hidden="1" x14ac:dyDescent="0.45">
      <c r="AE1212" s="61"/>
    </row>
  </sheetData>
  <sheetProtection sheet="1" formatColumns="0" formatRows="0" selectLockedCells="1"/>
  <mergeCells count="39">
    <mergeCell ref="C27:F27"/>
    <mergeCell ref="I27:P32"/>
    <mergeCell ref="C29:F29"/>
    <mergeCell ref="B32:F32"/>
    <mergeCell ref="B33:D33"/>
    <mergeCell ref="I33:P36"/>
    <mergeCell ref="B34:D34"/>
    <mergeCell ref="B35:D35"/>
    <mergeCell ref="B18:C18"/>
    <mergeCell ref="E18:F18"/>
    <mergeCell ref="I18:P23"/>
    <mergeCell ref="D19:F19"/>
    <mergeCell ref="C22:F22"/>
    <mergeCell ref="C24:F24"/>
    <mergeCell ref="I24:P26"/>
    <mergeCell ref="C25:C26"/>
    <mergeCell ref="E25:E26"/>
    <mergeCell ref="B13:C13"/>
    <mergeCell ref="I13:J13"/>
    <mergeCell ref="B14:C14"/>
    <mergeCell ref="I14:J14"/>
    <mergeCell ref="I15:J15"/>
    <mergeCell ref="B16:C16"/>
    <mergeCell ref="E16:F16"/>
    <mergeCell ref="I16:P17"/>
    <mergeCell ref="B17:C17"/>
    <mergeCell ref="D5:F5"/>
    <mergeCell ref="C7:F7"/>
    <mergeCell ref="B8:G9"/>
    <mergeCell ref="I10:J10"/>
    <mergeCell ref="I11:Q11"/>
    <mergeCell ref="B12:C12"/>
    <mergeCell ref="I12:J12"/>
    <mergeCell ref="B1:M1"/>
    <mergeCell ref="Y1:Z1"/>
    <mergeCell ref="E2:E3"/>
    <mergeCell ref="F2:F3"/>
    <mergeCell ref="K2:Q2"/>
    <mergeCell ref="D4:E4"/>
  </mergeCells>
  <conditionalFormatting sqref="B4:D4">
    <cfRule type="expression" dxfId="321" priority="37">
      <formula>MaxFDP_AcclimatisedYN&lt;&gt;"No"</formula>
    </cfRule>
  </conditionalFormatting>
  <conditionalFormatting sqref="C2">
    <cfRule type="expression" dxfId="320" priority="39">
      <formula>ISBLANK($C$2)</formula>
    </cfRule>
  </conditionalFormatting>
  <conditionalFormatting sqref="C3">
    <cfRule type="expression" dxfId="319" priority="19">
      <formula>AND(ISNUMBER(MaxFDP_NumSectors),MaxFDP_NumSectors&gt;2,MaxFDP_SignOn_L_TimeOnly&gt;TIME(2,0,0),MaxFDP_SignOn_L_TimeOnly&lt;TIME(6,0,0))</formula>
    </cfRule>
    <cfRule type="expression" dxfId="318" priority="38">
      <formula>NOT(ISNUMBER($C$3))</formula>
    </cfRule>
  </conditionalFormatting>
  <conditionalFormatting sqref="C4">
    <cfRule type="expression" dxfId="317" priority="36">
      <formula>MaxFDP_AcclimatisedYN&lt;&gt;"No"</formula>
    </cfRule>
    <cfRule type="expression" dxfId="316" priority="41">
      <formula>AND($C$2="No",ISBLANK($C$4))</formula>
    </cfRule>
  </conditionalFormatting>
  <conditionalFormatting sqref="C5 F2 C22">
    <cfRule type="expression" dxfId="315" priority="26">
      <formula>MaxFDP_WOCL_ES_Nights="5th"</formula>
    </cfRule>
  </conditionalFormatting>
  <conditionalFormatting sqref="C5">
    <cfRule type="expression" dxfId="314" priority="25">
      <formula>ISBLANK($C$5)</formula>
    </cfRule>
  </conditionalFormatting>
  <conditionalFormatting sqref="C6 F6">
    <cfRule type="expression" dxfId="313" priority="14">
      <formula>AND(ISNUMBER($C$6),NOT(ISBLANK($F$6)))</formula>
    </cfRule>
  </conditionalFormatting>
  <conditionalFormatting sqref="D2">
    <cfRule type="expression" dxfId="312" priority="6">
      <formula>MaxFDP_AcclimatisedYN&lt;&gt;"Yes"</formula>
    </cfRule>
    <cfRule type="expression" dxfId="311" priority="7">
      <formula>AND($C$2="Yes",NOT(ISNUMBER($D$2)))</formula>
    </cfRule>
  </conditionalFormatting>
  <conditionalFormatting sqref="D3">
    <cfRule type="expression" dxfId="310" priority="20">
      <formula>AND(MaxFDP_SignOn_L_TimeOnly&gt;TIME(2,0,0),MaxFDP_SignOn_L_TimeOnly&lt;TIME(6,0,0))</formula>
    </cfRule>
  </conditionalFormatting>
  <conditionalFormatting sqref="D5">
    <cfRule type="expression" dxfId="309" priority="28">
      <formula>MaxFDP_AcclimatisedYN&lt;&gt;"No"</formula>
    </cfRule>
  </conditionalFormatting>
  <conditionalFormatting sqref="D12">
    <cfRule type="expression" dxfId="308" priority="43">
      <formula>ISBLANK($D$12)</formula>
    </cfRule>
  </conditionalFormatting>
  <conditionalFormatting sqref="D13">
    <cfRule type="expression" dxfId="307" priority="22">
      <formula>ISBLANK($D$13)</formula>
    </cfRule>
  </conditionalFormatting>
  <conditionalFormatting sqref="D14">
    <cfRule type="expression" dxfId="306" priority="21">
      <formula>ISBLANK($D$14)</formula>
    </cfRule>
  </conditionalFormatting>
  <conditionalFormatting sqref="D16 D18">
    <cfRule type="expression" dxfId="305" priority="40">
      <formula>NOT(ISNUMBER($D$18))</formula>
    </cfRule>
  </conditionalFormatting>
  <conditionalFormatting sqref="D17">
    <cfRule type="expression" dxfId="304" priority="11">
      <formula>NOT(ISNUMBER($D$17))</formula>
    </cfRule>
  </conditionalFormatting>
  <conditionalFormatting sqref="D6:F6">
    <cfRule type="expression" dxfId="303" priority="15">
      <formula>ISBLANK($C$6)</formula>
    </cfRule>
  </conditionalFormatting>
  <conditionalFormatting sqref="D19:F19">
    <cfRule type="expression" dxfId="302" priority="4">
      <formula>AND(ISNUMBER(D19),D19&gt;MaxFDP_MaxFDP+TIME(1,0,0))</formula>
    </cfRule>
    <cfRule type="expression" dxfId="301" priority="5">
      <formula>AND(ISNUMBER(D19),D19&gt;MaxFDP_MaxFDP)</formula>
    </cfRule>
  </conditionalFormatting>
  <conditionalFormatting sqref="E12">
    <cfRule type="expression" dxfId="300" priority="24">
      <formula>NOT(ISNUMBER($E$12))</formula>
    </cfRule>
  </conditionalFormatting>
  <conditionalFormatting sqref="E12:E13 F12:F14 D16:D18">
    <cfRule type="expression" dxfId="299" priority="1" stopIfTrue="1">
      <formula>AND(NOT(ISBLANK(D12)),NOT(ISNUMBER(D12)))</formula>
    </cfRule>
  </conditionalFormatting>
  <conditionalFormatting sqref="E13">
    <cfRule type="expression" dxfId="298" priority="23">
      <formula>NOT(ISNUMBER($E$13))</formula>
    </cfRule>
  </conditionalFormatting>
  <conditionalFormatting sqref="E14">
    <cfRule type="expression" dxfId="297" priority="29">
      <formula>$E$14="Err"</formula>
    </cfRule>
  </conditionalFormatting>
  <conditionalFormatting sqref="E23">
    <cfRule type="expression" dxfId="296" priority="34">
      <formula>NOT(ISNUMBER($E$23))</formula>
    </cfRule>
    <cfRule type="expression" dxfId="295" priority="44">
      <formula>AND(NOT(ISBLANK(MaxFDP_LSect_Out_Station)),NOT(ISNUMBER(E23)))</formula>
    </cfRule>
  </conditionalFormatting>
  <conditionalFormatting sqref="E25:E26">
    <cfRule type="expression" dxfId="294" priority="35">
      <formula>NOT(ISNUMBER($E$25))</formula>
    </cfRule>
  </conditionalFormatting>
  <conditionalFormatting sqref="E28">
    <cfRule type="expression" dxfId="293" priority="32">
      <formula>NOT(ISNUMBER($E$23))</formula>
    </cfRule>
    <cfRule type="expression" dxfId="292" priority="33">
      <formula>AND(NOT(ISBLANK(MaxFDP_LSect_Out_Station)),NOT(ISNUMBER(E28)))</formula>
    </cfRule>
  </conditionalFormatting>
  <conditionalFormatting sqref="E30">
    <cfRule type="expression" dxfId="291" priority="2">
      <formula>NOT(ISNUMBER($E$23))</formula>
    </cfRule>
    <cfRule type="expression" dxfId="290" priority="3">
      <formula>AND(NOT(ISBLANK(MaxFDP_LSect_Out_Station)),NOT(ISNUMBER(E30)))</formula>
    </cfRule>
  </conditionalFormatting>
  <conditionalFormatting sqref="F2 C5 C22">
    <cfRule type="expression" dxfId="289" priority="27">
      <formula>MaxFDP_WOCL_ES_Nights="4th"</formula>
    </cfRule>
  </conditionalFormatting>
  <conditionalFormatting sqref="F2 C22">
    <cfRule type="expression" dxfId="288" priority="13">
      <formula>AND(ISNUMBER($C$6),NOT(ISBLANK($F$6)))</formula>
    </cfRule>
  </conditionalFormatting>
  <conditionalFormatting sqref="F6 C6">
    <cfRule type="expression" dxfId="287" priority="16">
      <formula>AND(ISNUMBER(MaxFDP_StbyStartZ),ISBLANK(maxFDP_StbyDecrement))</formula>
    </cfRule>
  </conditionalFormatting>
  <conditionalFormatting sqref="F12">
    <cfRule type="expression" dxfId="286" priority="42">
      <formula>NOT(ISNUMBER($F$12))</formula>
    </cfRule>
  </conditionalFormatting>
  <conditionalFormatting sqref="F13">
    <cfRule type="expression" dxfId="285" priority="31">
      <formula>NOT(ISNUMBER($F$13))</formula>
    </cfRule>
  </conditionalFormatting>
  <conditionalFormatting sqref="F14">
    <cfRule type="expression" dxfId="284" priority="30">
      <formula>NOT(ISNUMBER($F$14))</formula>
    </cfRule>
  </conditionalFormatting>
  <conditionalFormatting sqref="F17">
    <cfRule type="expression" dxfId="283" priority="8">
      <formula>AND(LEFT(MaxFDP_Spare,1)="-",ABS(MaxFDP_NoExt_LatestLastPush_Z-MaxFDP_LastPushZ)&gt;TIME(1,0,0))</formula>
    </cfRule>
    <cfRule type="expression" dxfId="282" priority="9">
      <formula>MaxFDP_Spare="-01:00"</formula>
    </cfRule>
    <cfRule type="expression" dxfId="281" priority="10">
      <formula>AND(LEFT(MaxFDP_Spare,1)="-",MID(MaxFDP_Spare,2,2)="00")</formula>
    </cfRule>
  </conditionalFormatting>
  <conditionalFormatting sqref="F21">
    <cfRule type="expression" dxfId="280" priority="18">
      <formula>AND(ISNUMBER(MaxFDP_NumSectors),MaxFDP_NumSectors&gt;2,MaxFDP_SignOn_L_TimeOnly&gt;TIME(2,0,0),MaxFDP_SignOn_L_TimeOnly&lt;TIME(6,0,0))</formula>
    </cfRule>
  </conditionalFormatting>
  <conditionalFormatting sqref="I4:J9">
    <cfRule type="expression" dxfId="279" priority="12">
      <formula>AND(ISNUMBER(MaxFDP_StbyStartL),(MaxFDP_StbyStartL-INT(MaxFDP_StbyStartL))&gt;=$I4,(MaxFDP_StbyStartL-INT(MaxFDP_StbyStartL))&lt;=$J4)</formula>
    </cfRule>
  </conditionalFormatting>
  <conditionalFormatting sqref="K4:P9">
    <cfRule type="expression" dxfId="278" priority="17">
      <formula>AND($Q4=K4,K$3=$C$3)</formula>
    </cfRule>
  </conditionalFormatting>
  <conditionalFormatting sqref="K13:P14">
    <cfRule type="expression" dxfId="277" priority="46">
      <formula>AND(K13=$Q13,$C$3=K$12)</formula>
    </cfRule>
  </conditionalFormatting>
  <conditionalFormatting sqref="M4:P9 M13:P14">
    <cfRule type="expression" dxfId="276" priority="45">
      <formula>AND(MaxFDP_NumSectors&gt;2,MaxFDP_SignOn_L_TimeOnly&gt;TIME(2,0,0),MaxFDP_SignOn_L_TimeOnly&lt;TIME(6,0,0))</formula>
    </cfRule>
  </conditionalFormatting>
  <dataValidations count="11">
    <dataValidation type="list" allowBlank="1" showInputMessage="1" sqref="E21 E25 E23 F12:F14 D2" xr:uid="{F8BC07D5-15B9-4E33-9542-DDD060EB0130}">
      <formula1>MaxFDP_TimeZones</formula1>
    </dataValidation>
    <dataValidation type="list" allowBlank="1" showInputMessage="1" showErrorMessage="1" sqref="C2" xr:uid="{60246179-53C0-4360-AC25-4AA6A83FFE1C}">
      <formula1>"Yes,No"</formula1>
    </dataValidation>
    <dataValidation type="list" allowBlank="1" showInputMessage="1" showErrorMessage="1" sqref="C4" xr:uid="{8E7E345A-E92A-432F-84C3-36CB30CFB04F}">
      <formula1>"&lt;30 Hrs,&gt;=30 Hrs"</formula1>
    </dataValidation>
    <dataValidation type="list" allowBlank="1" showInputMessage="1" sqref="E13" xr:uid="{59BE197E-F487-40A3-8E3B-A95036FFB46E}">
      <formula1>MaxFDP_BlockTimes</formula1>
    </dataValidation>
    <dataValidation type="list" allowBlank="1" showInputMessage="1" sqref="C3" xr:uid="{47313F7B-21A3-4B29-B603-77071870C17B}">
      <formula1>"1,2,3,4,5,6"</formula1>
    </dataValidation>
    <dataValidation type="list" allowBlank="1" showInputMessage="1" showErrorMessage="1" sqref="C5" xr:uid="{10B393E0-B031-491E-9574-B22CD7426454}">
      <formula1>MaxFDP_WOCL_ES_List</formula1>
    </dataValidation>
    <dataValidation type="list" allowBlank="1" showInputMessage="1" sqref="D12:D14" xr:uid="{4C5610E7-30C8-48D7-9E47-AF92ED8C64E7}">
      <formula1>MaxFDP_Airfields</formula1>
    </dataValidation>
    <dataValidation type="list" allowBlank="1" showInputMessage="1" sqref="E12" xr:uid="{780A9672-B430-4559-BB2D-A3F16237ADE1}">
      <formula1>MaxFDP_UTCs</formula1>
    </dataValidation>
    <dataValidation type="list" allowBlank="1" showInputMessage="1" sqref="D16 D18" xr:uid="{C540341E-51FE-4127-A8F1-23D1EAADBE74}">
      <formula1>MaxFDP_BlockToSignOff_List</formula1>
    </dataValidation>
    <dataValidation type="list" allowBlank="1" showInputMessage="1" sqref="D17" xr:uid="{DCA6B1AC-0C3C-4244-8350-4B9372E73F2D}">
      <formula1>MaxFDP_LastPushList</formula1>
    </dataValidation>
    <dataValidation type="list" allowBlank="1" showInputMessage="1" sqref="C6" xr:uid="{5E3C3F6F-1F54-45E8-98D3-86F5DF1F7EC0}">
      <formula1>MaxFDP_SbyCallOut_UTCs</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43A57-5A28-4133-8126-381CC1E9FEFE}">
  <dimension ref="A1:AF1212"/>
  <sheetViews>
    <sheetView showGridLines="0" showRowColHeaders="0" zoomScale="145" zoomScaleNormal="145" workbookViewId="0">
      <selection activeCell="C2" sqref="C2"/>
    </sheetView>
  </sheetViews>
  <sheetFormatPr defaultColWidth="0" defaultRowHeight="14.25" customHeight="1" zeroHeight="1" x14ac:dyDescent="0.45"/>
  <cols>
    <col min="1" max="1" width="1.59765625" style="4" customWidth="1"/>
    <col min="2" max="2" width="27.265625" style="4" customWidth="1"/>
    <col min="3" max="3" width="9.59765625" style="4" customWidth="1"/>
    <col min="4" max="6" width="10.59765625" style="4" customWidth="1"/>
    <col min="7" max="8" width="1.59765625" style="4" customWidth="1"/>
    <col min="9" max="16" width="9.1328125" style="4" customWidth="1"/>
    <col min="17" max="17" width="9" style="4" hidden="1" customWidth="1"/>
    <col min="18" max="18" width="1.59765625" style="4" customWidth="1"/>
    <col min="19" max="19" width="31.86328125" style="4" customWidth="1"/>
    <col min="20" max="20" width="1.59765625" style="4" hidden="1"/>
    <col min="21" max="22" width="9" style="4" hidden="1"/>
    <col min="23" max="23" width="8.59765625" style="4" hidden="1"/>
    <col min="24" max="24" width="9" style="4" hidden="1"/>
    <col min="25" max="25" width="5.265625" style="4" hidden="1"/>
    <col min="26" max="26" width="5.73046875" style="4" hidden="1"/>
    <col min="27" max="27" width="10.3984375" style="4" hidden="1"/>
    <col min="28" max="29" width="9" style="4" hidden="1"/>
    <col min="30" max="30" width="9.73046875" style="4" hidden="1"/>
    <col min="31" max="31" width="21" style="4" hidden="1"/>
    <col min="32" max="32" width="0" style="4" hidden="1"/>
    <col min="33" max="16384" width="9" style="4" hidden="1"/>
  </cols>
  <sheetData>
    <row r="1" spans="1:32" ht="33.75" customHeight="1" thickBot="1" x14ac:dyDescent="0.5">
      <c r="A1" s="1"/>
      <c r="B1" s="139">
        <v>45280</v>
      </c>
      <c r="C1" s="139"/>
      <c r="D1" s="139"/>
      <c r="E1" s="139"/>
      <c r="F1" s="139"/>
      <c r="G1" s="139"/>
      <c r="H1" s="139"/>
      <c r="I1" s="139"/>
      <c r="J1" s="139"/>
      <c r="K1" s="139"/>
      <c r="L1" s="139"/>
      <c r="M1" s="139"/>
      <c r="N1" s="1"/>
      <c r="O1" s="1"/>
      <c r="P1" s="1"/>
      <c r="Q1" s="1"/>
      <c r="R1" s="1"/>
      <c r="S1" s="1"/>
      <c r="U1" s="62" t="s">
        <v>7</v>
      </c>
      <c r="V1" s="63" t="s">
        <v>21</v>
      </c>
      <c r="W1" s="95" t="s">
        <v>142</v>
      </c>
      <c r="X1" s="62" t="s">
        <v>22</v>
      </c>
      <c r="Y1" s="140" t="s">
        <v>47</v>
      </c>
      <c r="Z1" s="141"/>
      <c r="AA1" s="87" t="s">
        <v>140</v>
      </c>
      <c r="AB1" s="62" t="s">
        <v>124</v>
      </c>
      <c r="AC1" s="62" t="s">
        <v>126</v>
      </c>
      <c r="AD1" s="63" t="s">
        <v>130</v>
      </c>
      <c r="AE1"/>
      <c r="AF1"/>
    </row>
    <row r="2" spans="1:32" ht="15" customHeight="1" x14ac:dyDescent="0.45">
      <c r="A2" s="1">
        <v>1</v>
      </c>
      <c r="B2" s="24" t="s">
        <v>143</v>
      </c>
      <c r="C2" s="17"/>
      <c r="D2" s="97"/>
      <c r="E2" s="122" t="s">
        <v>16</v>
      </c>
      <c r="F2" s="145" t="str">
        <f>IF(MaxFDP_Done="Err","N/A",IF(MaxFDP_AcclimatisedYN="Yes",MIN(MaxFDP_UnAccMaxFDPList),IF(MaxFDP_AcclimatisedYN="No",MIN(MaxFDP_AccMaxFDPList),"N/A"))-MaxFDP_WOCL_ES_Reduction/24-IF(ISNUMBER(maxFDP_StbyDecrement),maxFDP_StbyDecrement,0))</f>
        <v>N/A</v>
      </c>
      <c r="G2" s="1"/>
      <c r="H2" s="1"/>
      <c r="I2" s="93" t="s">
        <v>141</v>
      </c>
      <c r="J2" s="94" t="str">
        <f>IF(MaxFDP_Done="Ok",IFERROR(MaxFDP_SignOn_L+(MaxFDP_AccTz-MaxFDP_SignOn_Tz),"N/A"),"N/A")</f>
        <v>N/A</v>
      </c>
      <c r="K2" s="131" t="s">
        <v>145</v>
      </c>
      <c r="L2" s="132"/>
      <c r="M2" s="132"/>
      <c r="N2" s="132"/>
      <c r="O2" s="132"/>
      <c r="P2" s="132"/>
      <c r="Q2" s="133"/>
      <c r="R2" s="1"/>
      <c r="S2" s="1"/>
      <c r="U2" s="37">
        <v>0.33333333333333331</v>
      </c>
      <c r="V2" s="96"/>
      <c r="W2" s="96"/>
      <c r="X2" s="39"/>
      <c r="Y2" s="27" t="s">
        <v>48</v>
      </c>
      <c r="Z2" s="26">
        <v>0</v>
      </c>
      <c r="AA2" s="27"/>
      <c r="AB2" s="88"/>
      <c r="AC2" s="38">
        <v>0.25</v>
      </c>
      <c r="AD2" s="38"/>
    </row>
    <row r="3" spans="1:32" ht="15" customHeight="1" thickBot="1" x14ac:dyDescent="0.5">
      <c r="A3" s="1"/>
      <c r="B3" s="24" t="s">
        <v>25</v>
      </c>
      <c r="C3" s="43"/>
      <c r="D3" s="48" t="s">
        <v>120</v>
      </c>
      <c r="E3" s="122"/>
      <c r="F3" s="146"/>
      <c r="G3" s="1"/>
      <c r="H3" s="1"/>
      <c r="I3" s="30" t="s">
        <v>10</v>
      </c>
      <c r="J3" s="30" t="s">
        <v>13</v>
      </c>
      <c r="K3" s="30">
        <v>1</v>
      </c>
      <c r="L3" s="30">
        <v>2</v>
      </c>
      <c r="M3" s="30">
        <v>3</v>
      </c>
      <c r="N3" s="30">
        <v>4</v>
      </c>
      <c r="O3" s="30">
        <v>5</v>
      </c>
      <c r="P3" s="30">
        <v>6</v>
      </c>
      <c r="Q3" s="30" t="s">
        <v>16</v>
      </c>
      <c r="R3" s="1"/>
      <c r="S3" s="1"/>
      <c r="U3" s="37">
        <v>0.375</v>
      </c>
      <c r="V3" s="96">
        <v>0</v>
      </c>
      <c r="W3" s="96">
        <f>MaxFDP_SignOn_Z</f>
        <v>0</v>
      </c>
      <c r="X3" s="40">
        <v>0</v>
      </c>
      <c r="Y3" s="27" t="s">
        <v>49</v>
      </c>
      <c r="Z3" s="26">
        <v>2</v>
      </c>
      <c r="AA3" s="27" t="s">
        <v>78</v>
      </c>
      <c r="AB3" s="89" t="s">
        <v>125</v>
      </c>
      <c r="AD3" s="15" t="b">
        <f>IF(ISNUMBER(MaxFDP_NoExt_LatestLastPush_Z),MaxFDP_NoExt_LatestLastPush_Z-IF(MaxFDP_NoExt_LatestLastPush_Z&gt;1,1,0))</f>
        <v>0</v>
      </c>
    </row>
    <row r="4" spans="1:32" ht="15" customHeight="1" x14ac:dyDescent="0.45">
      <c r="A4" s="1"/>
      <c r="B4" s="24" t="s">
        <v>26</v>
      </c>
      <c r="C4" s="52"/>
      <c r="D4" s="134" t="s">
        <v>24</v>
      </c>
      <c r="E4" s="134"/>
      <c r="F4" s="79" t="str">
        <f>IF(AND(ISNUMBER(MaxFDP_SignOn_Z),ISNUMBER(MaxFDP_MaxFDP)),MaxFDP_SignOn_Z+MaxFDP_MaxFDP,"N/A")</f>
        <v>N/A</v>
      </c>
      <c r="G4" s="1"/>
      <c r="H4" s="1"/>
      <c r="I4" s="33">
        <v>0</v>
      </c>
      <c r="J4" s="33">
        <v>0.24930555555555556</v>
      </c>
      <c r="K4" s="31">
        <v>0.41666666666666669</v>
      </c>
      <c r="L4" s="28">
        <v>0.41666666666666669</v>
      </c>
      <c r="M4" s="28">
        <v>0.40625</v>
      </c>
      <c r="N4" s="28">
        <v>0.38541666666666669</v>
      </c>
      <c r="O4" s="28">
        <v>0.375</v>
      </c>
      <c r="P4" s="28">
        <v>0.34375</v>
      </c>
      <c r="Q4" s="29" t="str" cm="1">
        <f t="array" ref="Q4">IF(OR(MaxFDP_Done&lt;&gt;"Ok",MaxFDP_AcclimatisedYN&lt;&gt;"Yes"),"",IF(AND((MaxFDP_AccTz_SignOn_L-INT(MaxFDP_AccTz_SignOn_L))&gt;=I4,(MaxFDP_AccTz_SignOn_L-INT(MaxFDP_AccTz_SignOn_L))&lt;=J4),INDEX(MaxFDP_Acc_FDPs,ROW()-ROW(MaxFDP_AccFDPTop),MaxFDP_NumSectors),IFERROR(IF(AND(ISNUMBER(MaxFDP_StbyStartL),(MaxFDP_StbyStartL-INT(MaxFDP_StbyStartL))&gt;=I4,(MaxFDP_StbyStartL-INT(MaxFDP_StbyStartL))&lt;=J4),INDEX(MaxFDP_Acc_FDPs,ROW()-ROW(MaxFDP_AccFDPTop),MaxFDP_NumSectors),""),"")))</f>
        <v/>
      </c>
      <c r="R4" s="1"/>
      <c r="S4" s="2"/>
      <c r="U4" s="37">
        <v>0.39583333333333331</v>
      </c>
      <c r="V4" s="96">
        <v>3.472222222222222E-3</v>
      </c>
      <c r="W4" s="96">
        <f t="shared" ref="W4:W67" si="0">IF(W3&lt;TIME(0,5,0),1,W3-TIME(0,5,0))</f>
        <v>1</v>
      </c>
      <c r="X4" s="40">
        <v>3.472222222222222E-3</v>
      </c>
      <c r="Y4" s="27" t="s">
        <v>50</v>
      </c>
      <c r="Z4" s="26">
        <v>4</v>
      </c>
      <c r="AA4" s="27" t="s">
        <v>87</v>
      </c>
      <c r="AB4" s="90">
        <v>0.25</v>
      </c>
      <c r="AD4" s="15"/>
      <c r="AE4" s="58"/>
    </row>
    <row r="5" spans="1:32" ht="15" customHeight="1" x14ac:dyDescent="0.45">
      <c r="A5" s="1"/>
      <c r="B5" s="24" t="s">
        <v>114</v>
      </c>
      <c r="C5" s="43" t="s">
        <v>48</v>
      </c>
      <c r="D5" s="142">
        <f>IFERROR(VLOOKUP(MaxFDP_WOCL_ES_Nights,MaxFDP_WOCL_ES,2,FALSE),"")</f>
        <v>0</v>
      </c>
      <c r="E5" s="142"/>
      <c r="F5" s="142"/>
      <c r="G5" s="8"/>
      <c r="H5" s="8"/>
      <c r="I5" s="33">
        <v>0.25</v>
      </c>
      <c r="J5" s="33">
        <v>0.33263888888888887</v>
      </c>
      <c r="K5" s="32">
        <v>0.52083333333333337</v>
      </c>
      <c r="L5" s="6">
        <v>0.52083333333333337</v>
      </c>
      <c r="M5" s="6">
        <v>0.48958333333333331</v>
      </c>
      <c r="N5" s="6">
        <v>0.45833333333333331</v>
      </c>
      <c r="O5" s="6">
        <v>0.42708333333333331</v>
      </c>
      <c r="P5" s="6">
        <v>0.40625</v>
      </c>
      <c r="Q5" s="7" t="str" cm="1">
        <f t="array" ref="Q5">IF(OR(MaxFDP_Done&lt;&gt;"Ok",MaxFDP_AcclimatisedYN&lt;&gt;"Yes"),"",IF(AND((MaxFDP_AccTz_SignOn_L-INT(MaxFDP_AccTz_SignOn_L))&gt;=I5,(MaxFDP_AccTz_SignOn_L-INT(MaxFDP_AccTz_SignOn_L))&lt;=J5),INDEX(MaxFDP_Acc_FDPs,ROW()-ROW(MaxFDP_AccFDPTop),MaxFDP_NumSectors),IFERROR(IF(AND(ISNUMBER(MaxFDP_StbyStartL),(MaxFDP_StbyStartL-INT(MaxFDP_StbyStartL))&gt;=I5,(MaxFDP_StbyStartL-INT(MaxFDP_StbyStartL))&lt;=J5),INDEX(MaxFDP_Acc_FDPs,ROW()-ROW(MaxFDP_AccFDPTop),MaxFDP_NumSectors),""),"")))</f>
        <v/>
      </c>
      <c r="R5" s="1"/>
      <c r="S5" s="2"/>
      <c r="U5" s="37">
        <v>0.41666666666666669</v>
      </c>
      <c r="V5" s="96">
        <v>6.9444444444444397E-3</v>
      </c>
      <c r="W5" s="96">
        <f t="shared" si="0"/>
        <v>0.99652777777777779</v>
      </c>
      <c r="X5" s="38">
        <v>6.9444444444444397E-3</v>
      </c>
      <c r="Y5"/>
      <c r="AA5" s="27" t="s">
        <v>70</v>
      </c>
      <c r="AB5" s="90">
        <v>0.25347222222222199</v>
      </c>
      <c r="AD5" s="15"/>
      <c r="AE5" s="58"/>
    </row>
    <row r="6" spans="1:32" ht="15" customHeight="1" x14ac:dyDescent="0.45">
      <c r="A6" s="1"/>
      <c r="B6" s="24" t="s">
        <v>127</v>
      </c>
      <c r="C6" s="50"/>
      <c r="D6" s="56" t="str">
        <f>IF(AND(ISNUMBER(MaxFDP_StbyStartZ),ISNUMBER(MaxFDP_SignOn_Tz)),MaxFDP_StbyStartZ+MaxFDP_SignOn_Tz,"N/A")</f>
        <v>N/A</v>
      </c>
      <c r="E6" s="24" t="s">
        <v>128</v>
      </c>
      <c r="F6" s="57" t="str">
        <f>IF(AND(ISNUMBER(MaxFDP_StbyStartZ),ISNUMBER(MaxFDP_SignOn_Z)),IF(MaxFDP_SignOn_Z-MaxFDP_StbyStartZ+IF(MaxFDP_StbyStartZ&gt;MaxFDP_SignOn_Z,1,0)&lt;MaxFDP_StbyThreshold,"&lt; 6 Hrs",MaxFDP_SignOn_Z-MaxFDP_StbyStartZ+IF(MaxFDP_StbyStartZ&gt;MaxFDP_SignOn_Z,1,0)-MaxFDP_StbyThreshold),"")</f>
        <v/>
      </c>
      <c r="G6" s="24"/>
      <c r="H6" s="1"/>
      <c r="I6" s="33">
        <v>0.33333333333333331</v>
      </c>
      <c r="J6" s="33">
        <v>0.54097222222222219</v>
      </c>
      <c r="K6" s="32">
        <v>0.5625</v>
      </c>
      <c r="L6" s="6">
        <v>0.5625</v>
      </c>
      <c r="M6" s="6">
        <v>0.53125</v>
      </c>
      <c r="N6" s="6">
        <v>0.5</v>
      </c>
      <c r="O6" s="6">
        <v>0.46875</v>
      </c>
      <c r="P6" s="6">
        <v>0.4375</v>
      </c>
      <c r="Q6" s="7" t="str" cm="1">
        <f t="array" ref="Q6">IF(OR(MaxFDP_Done&lt;&gt;"Ok",MaxFDP_AcclimatisedYN&lt;&gt;"Yes"),"",IF(AND((MaxFDP_AccTz_SignOn_L-INT(MaxFDP_AccTz_SignOn_L))&gt;=I6,(MaxFDP_AccTz_SignOn_L-INT(MaxFDP_AccTz_SignOn_L))&lt;=J6),INDEX(MaxFDP_Acc_FDPs,ROW()-ROW(MaxFDP_AccFDPTop),MaxFDP_NumSectors),IFERROR(IF(AND(ISNUMBER(MaxFDP_StbyStartL),(MaxFDP_StbyStartL-INT(MaxFDP_StbyStartL))&gt;=I6,(MaxFDP_StbyStartL-INT(MaxFDP_StbyStartL))&lt;=J6),INDEX(MaxFDP_Acc_FDPs,ROW()-ROW(MaxFDP_AccFDPTop),MaxFDP_NumSectors),""),"")))</f>
        <v/>
      </c>
      <c r="R6" s="1"/>
      <c r="S6" s="2"/>
      <c r="U6" s="37">
        <v>0.4375</v>
      </c>
      <c r="V6" s="96">
        <v>1.0416666666666701E-2</v>
      </c>
      <c r="W6" s="96">
        <f t="shared" si="0"/>
        <v>0.99305555555555558</v>
      </c>
      <c r="X6" s="38">
        <v>1.0416666666666701E-2</v>
      </c>
      <c r="Y6"/>
      <c r="AA6" s="27" t="s">
        <v>101</v>
      </c>
      <c r="AB6" s="90">
        <v>0.25694444444444398</v>
      </c>
      <c r="AD6" s="15">
        <f>AD3-TIME(2,0,0)+IF(AD3-TIME(2,0,0)&lt;0,1,0)</f>
        <v>0.91666666666666663</v>
      </c>
      <c r="AE6" s="58"/>
    </row>
    <row r="7" spans="1:32" ht="15" customHeight="1" x14ac:dyDescent="0.45">
      <c r="A7" s="1"/>
      <c r="B7" s="8"/>
      <c r="C7" s="138" t="str">
        <f>IF(AND(ISNUMBER(MaxFDP_StbyStartZ),ISNUMBER(MaxFDP_SignOn_Z)),MaxFDP_SignOn_Z-MaxFDP_StbyStartZ+IF(MaxFDP_SignOn_Z&lt;MaxFDP_StbyStartZ,1,0),"")</f>
        <v/>
      </c>
      <c r="D7" s="138"/>
      <c r="E7" s="138"/>
      <c r="F7" s="138"/>
      <c r="G7" s="8"/>
      <c r="H7" s="1"/>
      <c r="I7" s="33">
        <v>0.54166666666666663</v>
      </c>
      <c r="J7" s="33">
        <v>0.74930555555555556</v>
      </c>
      <c r="K7" s="32">
        <v>0.52083333333333337</v>
      </c>
      <c r="L7" s="6">
        <v>0.52083333333333337</v>
      </c>
      <c r="M7" s="6">
        <v>0.44791666666666669</v>
      </c>
      <c r="N7" s="6">
        <v>0.44791666666666669</v>
      </c>
      <c r="O7" s="6">
        <v>0.42708333333333331</v>
      </c>
      <c r="P7" s="6">
        <v>0.38541666666666669</v>
      </c>
      <c r="Q7" s="7" t="str" cm="1">
        <f t="array" ref="Q7">IF(OR(MaxFDP_Done&lt;&gt;"Ok",MaxFDP_AcclimatisedYN&lt;&gt;"Yes"),"",IF(AND((MaxFDP_AccTz_SignOn_L-INT(MaxFDP_AccTz_SignOn_L))&gt;=I7,(MaxFDP_AccTz_SignOn_L-INT(MaxFDP_AccTz_SignOn_L))&lt;=J7),INDEX(MaxFDP_Acc_FDPs,ROW()-ROW(MaxFDP_AccFDPTop),MaxFDP_NumSectors),IFERROR(IF(AND(ISNUMBER(MaxFDP_StbyStartL),(MaxFDP_StbyStartL-INT(MaxFDP_StbyStartL))&gt;=I7,(MaxFDP_StbyStartL-INT(MaxFDP_StbyStartL))&lt;=J7),INDEX(MaxFDP_Acc_FDPs,ROW()-ROW(MaxFDP_AccFDPTop),MaxFDP_NumSectors),""),"")))</f>
        <v/>
      </c>
      <c r="R7" s="1"/>
      <c r="S7" s="2"/>
      <c r="U7" s="37">
        <v>0.45833333333333331</v>
      </c>
      <c r="V7" s="96">
        <v>1.38888888888889E-2</v>
      </c>
      <c r="W7" s="96">
        <f t="shared" si="0"/>
        <v>0.98958333333333337</v>
      </c>
      <c r="X7" s="38">
        <v>1.38888888888889E-2</v>
      </c>
      <c r="Y7"/>
      <c r="AA7" s="27" t="s">
        <v>103</v>
      </c>
      <c r="AB7" s="90">
        <v>0.26041666666666702</v>
      </c>
      <c r="AD7" s="15">
        <f t="shared" ref="AD7:AD70" si="1">IF(AND(HOUR(AD6)=23,MINUTE(AD6)=55),0,AD6+TIME(0,5,0))</f>
        <v>0.92013888888888884</v>
      </c>
      <c r="AE7" s="58"/>
    </row>
    <row r="8" spans="1:32" ht="15" customHeight="1" x14ac:dyDescent="0.45">
      <c r="A8" s="1"/>
      <c r="B8" s="137" t="s">
        <v>119</v>
      </c>
      <c r="C8" s="137"/>
      <c r="D8" s="137"/>
      <c r="E8" s="137"/>
      <c r="F8" s="137"/>
      <c r="G8" s="137"/>
      <c r="H8" s="1"/>
      <c r="I8" s="33">
        <v>0.75</v>
      </c>
      <c r="J8" s="33">
        <v>0.9159722222222223</v>
      </c>
      <c r="K8" s="32">
        <v>0.47916666666666669</v>
      </c>
      <c r="L8" s="6">
        <v>0.47916666666666669</v>
      </c>
      <c r="M8" s="6">
        <v>0.41666666666666669</v>
      </c>
      <c r="N8" s="6">
        <v>0.39583333333333331</v>
      </c>
      <c r="O8" s="6">
        <v>0.38541666666666669</v>
      </c>
      <c r="P8" s="6">
        <v>0.34375</v>
      </c>
      <c r="Q8" s="7" t="str" cm="1">
        <f t="array" ref="Q8">IF(OR(MaxFDP_Done&lt;&gt;"Ok",MaxFDP_AcclimatisedYN&lt;&gt;"Yes"),"",IF(AND((MaxFDP_AccTz_SignOn_L-INT(MaxFDP_AccTz_SignOn_L))&gt;=I8,(MaxFDP_AccTz_SignOn_L-INT(MaxFDP_AccTz_SignOn_L))&lt;=J8),INDEX(MaxFDP_Acc_FDPs,ROW()-ROW(MaxFDP_AccFDPTop),MaxFDP_NumSectors),IFERROR(IF(AND(ISNUMBER(MaxFDP_StbyStartL),(MaxFDP_StbyStartL-INT(MaxFDP_StbyStartL))&gt;=I8,(MaxFDP_StbyStartL-INT(MaxFDP_StbyStartL))&lt;=J8),INDEX(MaxFDP_Acc_FDPs,ROW()-ROW(MaxFDP_AccFDPTop),MaxFDP_NumSectors),""),"")))</f>
        <v/>
      </c>
      <c r="R8" s="1"/>
      <c r="S8" s="2"/>
      <c r="U8" s="37">
        <v>0.5</v>
      </c>
      <c r="V8" s="96">
        <v>1.7361111111111101E-2</v>
      </c>
      <c r="W8" s="96">
        <f t="shared" si="0"/>
        <v>0.98611111111111116</v>
      </c>
      <c r="X8" s="38">
        <v>1.7361111111111101E-2</v>
      </c>
      <c r="Y8"/>
      <c r="AA8" s="27" t="s">
        <v>57</v>
      </c>
      <c r="AB8" s="90">
        <v>0.26388888888888901</v>
      </c>
      <c r="AD8" s="15">
        <f t="shared" si="1"/>
        <v>0.92361111111111105</v>
      </c>
      <c r="AE8" s="58"/>
    </row>
    <row r="9" spans="1:32" ht="15" customHeight="1" x14ac:dyDescent="0.45">
      <c r="A9" s="1"/>
      <c r="B9" s="137"/>
      <c r="C9" s="137"/>
      <c r="D9" s="137"/>
      <c r="E9" s="137"/>
      <c r="F9" s="137"/>
      <c r="G9" s="137"/>
      <c r="H9" s="1"/>
      <c r="I9" s="33">
        <v>0.91666666666666663</v>
      </c>
      <c r="J9" s="33">
        <v>0.99930555555555556</v>
      </c>
      <c r="K9" s="32">
        <v>0.41666666666666669</v>
      </c>
      <c r="L9" s="6">
        <v>0.41666666666666669</v>
      </c>
      <c r="M9" s="6">
        <v>0.40625</v>
      </c>
      <c r="N9" s="6">
        <v>0.38541666666666669</v>
      </c>
      <c r="O9" s="6">
        <v>0.375</v>
      </c>
      <c r="P9" s="6">
        <v>0.34375</v>
      </c>
      <c r="Q9" s="7" t="str" cm="1">
        <f t="array" ref="Q9">IF(OR(MaxFDP_Done&lt;&gt;"Ok",MaxFDP_AcclimatisedYN&lt;&gt;"Yes"),"",IF(AND((MaxFDP_AccTz_SignOn_L-INT(MaxFDP_AccTz_SignOn_L))&gt;=I9,(MaxFDP_AccTz_SignOn_L-INT(MaxFDP_AccTz_SignOn_L))&lt;=J9),INDEX(MaxFDP_Acc_FDPs,ROW()-ROW(MaxFDP_AccFDPTop),MaxFDP_NumSectors),IFERROR(IF(AND(ISNUMBER(MaxFDP_StbyStartL),(MaxFDP_StbyStartL-INT(MaxFDP_StbyStartL))&gt;=I9,(MaxFDP_StbyStartL-INT(MaxFDP_StbyStartL))&lt;=J9),INDEX(MaxFDP_Acc_FDPs,ROW()-ROW(MaxFDP_AccFDPTop),MaxFDP_NumSectors),""),"")))</f>
        <v/>
      </c>
      <c r="R9" s="1"/>
      <c r="S9" s="2"/>
      <c r="U9" s="37">
        <v>0.54166666666666663</v>
      </c>
      <c r="V9" s="96">
        <v>2.0833333333333301E-2</v>
      </c>
      <c r="W9" s="96">
        <f t="shared" si="0"/>
        <v>0.98263888888888895</v>
      </c>
      <c r="X9" s="38">
        <v>2.0833333333333301E-2</v>
      </c>
      <c r="Y9"/>
      <c r="AA9" s="27" t="s">
        <v>52</v>
      </c>
      <c r="AB9" s="90">
        <v>0.26736111111111099</v>
      </c>
      <c r="AD9" s="15">
        <f t="shared" si="1"/>
        <v>0.92708333333333326</v>
      </c>
      <c r="AE9" s="58"/>
    </row>
    <row r="10" spans="1:32" ht="5.0999999999999996" customHeight="1" x14ac:dyDescent="0.45">
      <c r="A10" s="1"/>
      <c r="B10" s="51"/>
      <c r="C10" s="51"/>
      <c r="D10" s="51"/>
      <c r="E10" s="51"/>
      <c r="F10" s="51"/>
      <c r="G10" s="51"/>
      <c r="H10" s="1"/>
      <c r="I10" s="135"/>
      <c r="J10" s="135"/>
      <c r="K10" s="5"/>
      <c r="L10" s="5"/>
      <c r="M10" s="5"/>
      <c r="N10" s="5"/>
      <c r="O10" s="5"/>
      <c r="P10" s="5"/>
      <c r="Q10" s="5"/>
      <c r="R10" s="1"/>
      <c r="S10" s="1"/>
      <c r="U10" s="41"/>
      <c r="V10" s="96">
        <v>2.4305555555555601E-2</v>
      </c>
      <c r="W10" s="96">
        <f t="shared" si="0"/>
        <v>0.97916666666666674</v>
      </c>
      <c r="X10" s="38">
        <v>2.4305555555555601E-2</v>
      </c>
      <c r="Y10"/>
      <c r="AA10" s="27" t="s">
        <v>3</v>
      </c>
      <c r="AB10" s="90">
        <v>0.27083333333333298</v>
      </c>
      <c r="AD10" s="15">
        <f t="shared" si="1"/>
        <v>0.93055555555555547</v>
      </c>
      <c r="AE10" s="58"/>
    </row>
    <row r="11" spans="1:32" ht="15" customHeight="1" x14ac:dyDescent="0.45">
      <c r="A11" s="1"/>
      <c r="B11" s="9"/>
      <c r="C11" s="23"/>
      <c r="D11" s="10" t="s">
        <v>6</v>
      </c>
      <c r="E11" s="10" t="s">
        <v>29</v>
      </c>
      <c r="F11" s="10" t="s">
        <v>28</v>
      </c>
      <c r="G11" s="9"/>
      <c r="H11" s="1"/>
      <c r="I11" s="136" t="s">
        <v>146</v>
      </c>
      <c r="J11" s="136"/>
      <c r="K11" s="136"/>
      <c r="L11" s="136"/>
      <c r="M11" s="136"/>
      <c r="N11" s="136"/>
      <c r="O11" s="136"/>
      <c r="P11" s="136"/>
      <c r="Q11" s="136"/>
      <c r="R11" s="1"/>
      <c r="S11" s="1"/>
      <c r="U11" s="41"/>
      <c r="V11" s="96">
        <v>2.7777777777777801E-2</v>
      </c>
      <c r="W11" s="96">
        <f t="shared" si="0"/>
        <v>0.97569444444444453</v>
      </c>
      <c r="X11" s="38">
        <v>2.7777777777777801E-2</v>
      </c>
      <c r="Y11"/>
      <c r="AA11" s="27" t="s">
        <v>30</v>
      </c>
      <c r="AB11" s="90">
        <v>0.27430555555555602</v>
      </c>
      <c r="AD11" s="15">
        <f t="shared" si="1"/>
        <v>0.93402777777777768</v>
      </c>
      <c r="AE11" s="58"/>
    </row>
    <row r="12" spans="1:32" ht="15" customHeight="1" x14ac:dyDescent="0.45">
      <c r="A12" s="1"/>
      <c r="B12" s="116" t="s">
        <v>117</v>
      </c>
      <c r="C12" s="116"/>
      <c r="D12" s="44"/>
      <c r="E12" s="69"/>
      <c r="F12" s="45"/>
      <c r="G12" s="9"/>
      <c r="H12" s="2"/>
      <c r="I12" s="147" t="s">
        <v>112</v>
      </c>
      <c r="J12" s="147"/>
      <c r="K12" s="30">
        <v>1</v>
      </c>
      <c r="L12" s="30">
        <v>2</v>
      </c>
      <c r="M12" s="30">
        <v>3</v>
      </c>
      <c r="N12" s="30">
        <v>4</v>
      </c>
      <c r="O12" s="30">
        <v>5</v>
      </c>
      <c r="P12" s="30">
        <v>6</v>
      </c>
      <c r="Q12" s="30" t="s">
        <v>16</v>
      </c>
      <c r="R12" s="1"/>
      <c r="S12" s="1"/>
      <c r="U12" s="41"/>
      <c r="V12" s="96">
        <v>3.125E-2</v>
      </c>
      <c r="W12" s="96">
        <f t="shared" si="0"/>
        <v>0.97222222222222232</v>
      </c>
      <c r="X12" s="38">
        <v>3.125E-2</v>
      </c>
      <c r="Y12"/>
      <c r="AA12" s="27" t="s">
        <v>4</v>
      </c>
      <c r="AB12" s="90">
        <v>0.27777777777777801</v>
      </c>
      <c r="AD12" s="15">
        <f t="shared" si="1"/>
        <v>0.93749999999999989</v>
      </c>
      <c r="AE12" s="58"/>
    </row>
    <row r="13" spans="1:32" ht="15" customHeight="1" x14ac:dyDescent="0.45">
      <c r="A13" s="8"/>
      <c r="B13" s="116" t="s">
        <v>115</v>
      </c>
      <c r="C13" s="116"/>
      <c r="D13" s="44"/>
      <c r="E13" s="46"/>
      <c r="F13" s="45"/>
      <c r="G13" s="9"/>
      <c r="H13" s="8"/>
      <c r="I13" s="144" t="s">
        <v>14</v>
      </c>
      <c r="J13" s="144"/>
      <c r="K13" s="35">
        <v>0.46875</v>
      </c>
      <c r="L13" s="34">
        <v>0.46875</v>
      </c>
      <c r="M13" s="34">
        <v>0.44791666666666669</v>
      </c>
      <c r="N13" s="34">
        <v>0.41666666666666669</v>
      </c>
      <c r="O13" s="34">
        <v>0.38541666666666669</v>
      </c>
      <c r="P13" s="34">
        <v>0.34375</v>
      </c>
      <c r="Q13" s="29" t="str" cm="1">
        <f t="array" ref="Q13">IF(OR(MaxFDP_Done&lt;&gt;"Ok",MaxFDP_AcclimatisedYN&lt;&gt;"No"),"",IF(MaxFDP_UnAccRestBefore=I13,INDEX(MaxFDP_UnAccFDPs,ROW()-ROW(MaxFDP_UnAccFDPTop),MaxFDP_NumSectors),""))</f>
        <v/>
      </c>
      <c r="R13" s="1"/>
      <c r="S13" s="1"/>
      <c r="U13" s="41"/>
      <c r="V13" s="96">
        <v>3.4722222222222203E-2</v>
      </c>
      <c r="W13" s="96">
        <f t="shared" si="0"/>
        <v>0.96875000000000011</v>
      </c>
      <c r="X13" s="38">
        <v>3.4722222222222203E-2</v>
      </c>
      <c r="Y13"/>
      <c r="AA13" s="27" t="s">
        <v>58</v>
      </c>
      <c r="AB13" s="90">
        <v>0.28125</v>
      </c>
      <c r="AD13" s="15">
        <f t="shared" si="1"/>
        <v>0.9409722222222221</v>
      </c>
      <c r="AE13" s="58"/>
    </row>
    <row r="14" spans="1:32" ht="15" customHeight="1" x14ac:dyDescent="0.45">
      <c r="A14" s="1"/>
      <c r="B14" s="116" t="s">
        <v>116</v>
      </c>
      <c r="C14" s="116"/>
      <c r="D14" s="44"/>
      <c r="E14" s="22" t="str">
        <f>IF(AND(NOT(ISBLANK(MaxFDP_WOCL_ES_Nights)),ISNUMBER(MaxFDP_SignOn_Z),ISNUMBER(MaxFDP_SignOn_Tz),ISNUMBER(MaxFDP_LSect_Dept_Tz),ISNUMBER(MaxFDP_LSect_Arr_Tz),ISNUMBER(MaxFDP_LSect_Block),ISNUMBER(MaxFDP_SignOnToBlockOut),ISNUMBER(MaxFDP_BlockInToSignOff),MaxFDP_AcclimatisedYN&lt;&gt;"",IF(MaxFDP_AcclimatisedYN="No",NOT(ISBLANK(MaxFDP_UnAccRestBefore)),TRUE),IF(MaxFDP_AcclimatisedYN="yES",NOT(ISBLANK(MaxFDP_AccTz)),TRUE),MaxFDP_SignOn_Station&lt;&gt;"",MaxFDP_LSect_Out_Station&lt;&gt;"",MaxFDP_LSect_In_Station&lt;&gt;"",ISNUMBER(MaxFDP_NumSectors),OR(NOT(ISNUMBER(MaxFDP_StbyStartZ)),ISNUMBER(MaxFDP_StbyStartZ),NOT(ISBLANK(maxFDP_StbyDecrement)))),"Ok","Err")</f>
        <v>Err</v>
      </c>
      <c r="F14" s="45"/>
      <c r="G14" s="9"/>
      <c r="H14" s="2"/>
      <c r="I14" s="144" t="s">
        <v>15</v>
      </c>
      <c r="J14" s="144"/>
      <c r="K14" s="36">
        <v>0.52083333333333337</v>
      </c>
      <c r="L14" s="15">
        <v>0.51041666666666663</v>
      </c>
      <c r="M14" s="15">
        <v>0.48958333333333331</v>
      </c>
      <c r="N14" s="15">
        <v>0.45833333333333331</v>
      </c>
      <c r="O14" s="15">
        <v>0.42708333333333331</v>
      </c>
      <c r="P14" s="15">
        <v>0.39583333333333331</v>
      </c>
      <c r="Q14" s="7" t="str" cm="1">
        <f t="array" ref="Q14">IF(OR(MaxFDP_Done&lt;&gt;"Ok",MaxFDP_AcclimatisedYN&lt;&gt;"No"),"",IF(MaxFDP_UnAccRestBefore=I14,INDEX(MaxFDP_UnAccFDPs,ROW()-ROW(MaxFDP_UnAccFDPTop),MaxFDP_NumSectors),""))</f>
        <v/>
      </c>
      <c r="R14" s="1"/>
      <c r="S14" s="1"/>
      <c r="U14" s="41"/>
      <c r="V14" s="96">
        <v>3.8194444444444399E-2</v>
      </c>
      <c r="W14" s="96">
        <f t="shared" si="0"/>
        <v>0.9652777777777779</v>
      </c>
      <c r="X14" s="38">
        <v>3.8194444444444399E-2</v>
      </c>
      <c r="Y14"/>
      <c r="AA14" s="27" t="s">
        <v>31</v>
      </c>
      <c r="AB14" s="90">
        <v>0.28472222222222199</v>
      </c>
      <c r="AD14" s="15">
        <f t="shared" si="1"/>
        <v>0.94444444444444431</v>
      </c>
      <c r="AE14" s="58"/>
    </row>
    <row r="15" spans="1:32" ht="5.0999999999999996" customHeight="1" x14ac:dyDescent="0.45">
      <c r="A15" s="1"/>
      <c r="B15" s="100"/>
      <c r="C15" s="100"/>
      <c r="D15" s="12"/>
      <c r="E15" s="12"/>
      <c r="F15" s="12"/>
      <c r="G15" s="9"/>
      <c r="H15" s="16"/>
      <c r="I15" s="135"/>
      <c r="J15" s="135"/>
      <c r="K15" s="5"/>
      <c r="L15" s="5"/>
      <c r="M15" s="5"/>
      <c r="N15" s="5"/>
      <c r="O15" s="5"/>
      <c r="P15" s="5"/>
      <c r="Q15" s="5"/>
      <c r="R15" s="1"/>
      <c r="S15" s="1"/>
      <c r="U15" s="41"/>
      <c r="V15" s="96">
        <v>4.1666666666666699E-2</v>
      </c>
      <c r="W15" s="96">
        <f t="shared" si="0"/>
        <v>0.96180555555555569</v>
      </c>
      <c r="X15" s="38">
        <v>4.1666666666666602E-2</v>
      </c>
      <c r="Y15"/>
      <c r="AA15" s="27" t="s">
        <v>60</v>
      </c>
      <c r="AB15" s="90">
        <v>0.28819444444444398</v>
      </c>
      <c r="AD15" s="15">
        <f t="shared" si="1"/>
        <v>0.94791666666666652</v>
      </c>
      <c r="AE15" s="58"/>
    </row>
    <row r="16" spans="1:32" ht="15" customHeight="1" x14ac:dyDescent="0.45">
      <c r="A16" s="1"/>
      <c r="B16" s="116" t="s">
        <v>132</v>
      </c>
      <c r="C16" s="116"/>
      <c r="D16" s="21">
        <v>4.1666666666666664E-2</v>
      </c>
      <c r="E16" s="143" t="s">
        <v>144</v>
      </c>
      <c r="F16" s="143"/>
      <c r="G16" s="9"/>
      <c r="H16" s="2"/>
      <c r="I16" s="149" t="s">
        <v>153</v>
      </c>
      <c r="J16" s="149"/>
      <c r="K16" s="149"/>
      <c r="L16" s="149"/>
      <c r="M16" s="149"/>
      <c r="N16" s="149"/>
      <c r="O16" s="149"/>
      <c r="P16" s="149"/>
      <c r="Q16" s="1"/>
      <c r="R16" s="1"/>
      <c r="S16" s="1"/>
      <c r="U16" s="41"/>
      <c r="V16" s="96">
        <v>4.5138888888888902E-2</v>
      </c>
      <c r="W16" s="96">
        <f t="shared" si="0"/>
        <v>0.95833333333333348</v>
      </c>
      <c r="X16" s="38">
        <v>4.5138888888888798E-2</v>
      </c>
      <c r="Y16"/>
      <c r="AA16" s="27" t="s">
        <v>32</v>
      </c>
      <c r="AB16" s="90">
        <v>0.29166666666666702</v>
      </c>
      <c r="AD16" s="15">
        <f t="shared" si="1"/>
        <v>0.95138888888888873</v>
      </c>
      <c r="AE16" s="58"/>
    </row>
    <row r="17" spans="1:31" ht="15" customHeight="1" x14ac:dyDescent="0.45">
      <c r="A17" s="1"/>
      <c r="B17" s="129" t="str">
        <f>IF(OR(ISBLANK(MaxFDP_LSect_Out_Station),NOT(ISNUMBER(MaxFDP_LSect_Dept_Tz)),NOT(ISNUMBER(MaxFDP_LastPushZ))),"Planned Pushback Time ???? :","Planned Push (" &amp; MaxFDP_LSect_Out_Station&amp;" @ "&amp;TEXT(MaxFDP_LastPushZ+MaxFDP_LSect_Dept_Tz,"hh:mm")&amp;" L) :")</f>
        <v>Planned Pushback Time ???? :</v>
      </c>
      <c r="C17" s="129"/>
      <c r="D17" s="75"/>
      <c r="E17" s="59" t="s">
        <v>131</v>
      </c>
      <c r="F17" s="60" t="str">
        <f>IF(AND(MaxFDP_Done="Ok",ISNUMBER(MaxFDP_LastPushZ)),IF(MaxFDP_NoExt_LatestLastPush_Z&gt;=MaxFDP_LastPushZ+IF(MaxFDP_LastPushZ&lt;MaxFDP_SignOn_Z,1,0),"+","-")&amp;TEXT(ABS(MaxFDP_NoExt_LatestLastPush_Z-MaxFDP_LastPushZ-IF(MaxFDP_LastPushZ&lt;MaxFDP_SignOn_Z,1,0)),"hh:mm"),"N/A")</f>
        <v>N/A</v>
      </c>
      <c r="G17" s="23" t="e">
        <f>ABS(MaxFDP_NoExt_LatestLastPush_Z-MaxFDP_LastPushZ)</f>
        <v>#VALUE!</v>
      </c>
      <c r="H17" s="2"/>
      <c r="I17" s="150"/>
      <c r="J17" s="150"/>
      <c r="K17" s="150"/>
      <c r="L17" s="150"/>
      <c r="M17" s="150"/>
      <c r="N17" s="150"/>
      <c r="O17" s="150"/>
      <c r="P17" s="150"/>
      <c r="Q17" s="18"/>
      <c r="R17" s="1"/>
      <c r="S17" s="1"/>
      <c r="U17" s="41"/>
      <c r="V17" s="96">
        <v>4.8611111111111098E-2</v>
      </c>
      <c r="W17" s="96">
        <f t="shared" si="0"/>
        <v>0.95486111111111127</v>
      </c>
      <c r="X17" s="38">
        <v>4.8611111111111001E-2</v>
      </c>
      <c r="Y17"/>
      <c r="AA17" s="27" t="s">
        <v>33</v>
      </c>
      <c r="AB17" s="90">
        <v>0.29513888888888901</v>
      </c>
      <c r="AC17" s="42"/>
      <c r="AD17" s="15">
        <f t="shared" si="1"/>
        <v>0.95486111111111094</v>
      </c>
      <c r="AE17" s="58"/>
    </row>
    <row r="18" spans="1:31" ht="15" customHeight="1" x14ac:dyDescent="0.45">
      <c r="A18" s="1"/>
      <c r="B18" s="116" t="s">
        <v>23</v>
      </c>
      <c r="C18" s="116"/>
      <c r="D18" s="20">
        <v>1.0416666666666701E-2</v>
      </c>
      <c r="E18" s="143" t="s">
        <v>121</v>
      </c>
      <c r="F18" s="143"/>
      <c r="G18" s="12"/>
      <c r="H18" s="2"/>
      <c r="I18" s="128" t="s">
        <v>154</v>
      </c>
      <c r="J18" s="128"/>
      <c r="K18" s="128"/>
      <c r="L18" s="128"/>
      <c r="M18" s="128"/>
      <c r="N18" s="128"/>
      <c r="O18" s="128"/>
      <c r="P18" s="128"/>
      <c r="Q18" s="5"/>
      <c r="R18" s="1"/>
      <c r="S18" s="1"/>
      <c r="U18" s="41"/>
      <c r="V18" s="96">
        <v>5.2083333333333301E-2</v>
      </c>
      <c r="W18" s="96">
        <f t="shared" si="0"/>
        <v>0.95138888888888906</v>
      </c>
      <c r="X18" s="38">
        <v>5.2083333333333197E-2</v>
      </c>
      <c r="Y18"/>
      <c r="AA18" s="27" t="s">
        <v>34</v>
      </c>
      <c r="AB18" s="90">
        <v>0.29861111111111099</v>
      </c>
      <c r="AD18" s="15">
        <f t="shared" si="1"/>
        <v>0.95833333333333315</v>
      </c>
      <c r="AE18" s="58"/>
    </row>
    <row r="19" spans="1:31" ht="15" customHeight="1" x14ac:dyDescent="0.45">
      <c r="A19" s="1"/>
      <c r="B19" s="12"/>
      <c r="C19" s="12"/>
      <c r="D19" s="130" t="str">
        <f>IF(AND(ISNUMBER(MaxFDP_LastPushZ),MaxFDP_Done="Ok"),MaxFDP_LastPushZ+MaxFDP_LSect_Block+MaxFDP_BlockInToSignOff-MaxFDP_SignOn_Z+IF(MaxFDP_LastPushZ+MaxFDP_LSect_Block+MaxFDP_BlockInToSignOff-MaxFDP_SignOn_Z&lt;0,1,0),"")</f>
        <v/>
      </c>
      <c r="E19" s="130"/>
      <c r="F19" s="130"/>
      <c r="G19" s="13"/>
      <c r="H19" s="2"/>
      <c r="I19" s="148"/>
      <c r="J19" s="148"/>
      <c r="K19" s="148"/>
      <c r="L19" s="148"/>
      <c r="M19" s="148"/>
      <c r="N19" s="148"/>
      <c r="O19" s="148"/>
      <c r="P19" s="148"/>
      <c r="Q19" s="18"/>
      <c r="R19" s="1"/>
      <c r="S19" s="1"/>
      <c r="U19" s="41"/>
      <c r="V19" s="96">
        <v>5.5555555555555601E-2</v>
      </c>
      <c r="W19" s="96">
        <f t="shared" si="0"/>
        <v>0.94791666666666685</v>
      </c>
      <c r="X19" s="38">
        <v>5.55555555555554E-2</v>
      </c>
      <c r="Y19"/>
      <c r="AA19" s="27" t="s">
        <v>35</v>
      </c>
      <c r="AB19" s="90">
        <v>0.30208333333333298</v>
      </c>
      <c r="AD19" s="15">
        <f t="shared" si="1"/>
        <v>0.96180555555555536</v>
      </c>
      <c r="AE19" s="58"/>
    </row>
    <row r="20" spans="1:31" ht="15" customHeight="1" x14ac:dyDescent="0.45">
      <c r="A20" s="1"/>
      <c r="B20" s="47" t="s">
        <v>118</v>
      </c>
      <c r="C20" s="3" t="s">
        <v>6</v>
      </c>
      <c r="D20" s="3" t="s">
        <v>8</v>
      </c>
      <c r="E20" s="10" t="s">
        <v>28</v>
      </c>
      <c r="F20" s="3" t="s">
        <v>12</v>
      </c>
      <c r="G20" s="23" t="e">
        <f>IF(MaxFDP_SignOn_L&gt;1,MaxFDP_SignOn_L-1)</f>
        <v>#VALUE!</v>
      </c>
      <c r="H20" s="2"/>
      <c r="I20" s="148"/>
      <c r="J20" s="148"/>
      <c r="K20" s="148"/>
      <c r="L20" s="148"/>
      <c r="M20" s="148"/>
      <c r="N20" s="148"/>
      <c r="O20" s="148"/>
      <c r="P20" s="148"/>
      <c r="Q20" s="18"/>
      <c r="R20" s="1"/>
      <c r="S20" s="1"/>
      <c r="U20" s="41"/>
      <c r="V20" s="96">
        <v>5.9027777777777797E-2</v>
      </c>
      <c r="W20" s="96">
        <f t="shared" si="0"/>
        <v>0.94444444444444464</v>
      </c>
      <c r="X20" s="38">
        <v>5.9027777777777603E-2</v>
      </c>
      <c r="Y20"/>
      <c r="AA20" s="27" t="s">
        <v>36</v>
      </c>
      <c r="AB20" s="90">
        <v>0.30555555555555602</v>
      </c>
      <c r="AD20" s="15">
        <f t="shared" si="1"/>
        <v>0.96527777777777757</v>
      </c>
      <c r="AE20" s="58"/>
    </row>
    <row r="21" spans="1:31" ht="15" customHeight="1" x14ac:dyDescent="0.45">
      <c r="A21" s="1"/>
      <c r="B21" s="99" t="s">
        <v>9</v>
      </c>
      <c r="C21" s="25" t="str">
        <f>IF(NOT(ISBLANK(MaxFDP_SignOn_Station)),MaxFDP_SignOn_Station,"N/A")</f>
        <v>N/A</v>
      </c>
      <c r="D21" s="66" t="str">
        <f>IF(ISNUMBER(MaxFDP_SignOn_Z),MaxFDP_SignOn_Z,"N/A")</f>
        <v>N/A</v>
      </c>
      <c r="E21" s="14" t="str">
        <f>IF(ISNUMBER(MaxFDP_SignOn_Tz),MaxFDP_SignOn_Tz,"N/A")</f>
        <v>N/A</v>
      </c>
      <c r="F21" s="67" t="str">
        <f>IF(AND(ISNUMBER(MaxFDP_SignOn_Z),ISNUMBER(MaxFDP_SignOn_Tz)),TIME(HOUR(MaxFDP_SignOn_Z+MaxFDP_SignOn_Tz),MINUTE(MaxFDP_SignOn_Z+MaxFDP_SignOn_Tz),0),"N/A")</f>
        <v>N/A</v>
      </c>
      <c r="G21" s="11"/>
      <c r="H21" s="2"/>
      <c r="I21" s="148"/>
      <c r="J21" s="148"/>
      <c r="K21" s="148"/>
      <c r="L21" s="148"/>
      <c r="M21" s="148"/>
      <c r="N21" s="148"/>
      <c r="O21" s="148"/>
      <c r="P21" s="148"/>
      <c r="Q21" s="18"/>
      <c r="R21" s="1"/>
      <c r="S21" s="1"/>
      <c r="U21" s="41"/>
      <c r="V21" s="96">
        <v>6.25E-2</v>
      </c>
      <c r="W21" s="96">
        <f t="shared" si="0"/>
        <v>0.94097222222222243</v>
      </c>
      <c r="X21" s="38">
        <v>6.2499999999999799E-2</v>
      </c>
      <c r="Y21"/>
      <c r="AA21" s="27" t="s">
        <v>59</v>
      </c>
      <c r="AB21" s="90">
        <v>0.30902777777777801</v>
      </c>
      <c r="AD21" s="15">
        <f t="shared" si="1"/>
        <v>0.96874999999999978</v>
      </c>
      <c r="AE21" s="58"/>
    </row>
    <row r="22" spans="1:31" ht="15" customHeight="1" thickBot="1" x14ac:dyDescent="0.5">
      <c r="A22" s="1"/>
      <c r="B22" s="99" t="s">
        <v>11</v>
      </c>
      <c r="C22" s="110" t="str">
        <f>IF(ISNUMBER(MaxFDP_MaxFDP),MaxFDP_MaxFDP,"N/A")</f>
        <v>N/A</v>
      </c>
      <c r="D22" s="111"/>
      <c r="E22" s="111"/>
      <c r="F22" s="112"/>
      <c r="G22" s="11"/>
      <c r="H22" s="2"/>
      <c r="I22" s="148"/>
      <c r="J22" s="148"/>
      <c r="K22" s="148"/>
      <c r="L22" s="148"/>
      <c r="M22" s="148"/>
      <c r="N22" s="148"/>
      <c r="O22" s="148"/>
      <c r="P22" s="148"/>
      <c r="Q22" s="18"/>
      <c r="R22" s="1"/>
      <c r="S22" s="1"/>
      <c r="U22" s="41"/>
      <c r="V22" s="96">
        <v>6.5972222222222196E-2</v>
      </c>
      <c r="W22" s="96">
        <f t="shared" si="0"/>
        <v>0.93750000000000022</v>
      </c>
      <c r="X22" s="39"/>
      <c r="Y22"/>
      <c r="AA22" s="27" t="s">
        <v>37</v>
      </c>
      <c r="AB22" s="90">
        <v>0.3125</v>
      </c>
      <c r="AD22" s="15">
        <f t="shared" si="1"/>
        <v>0.97222222222222199</v>
      </c>
      <c r="AE22" s="58"/>
    </row>
    <row r="23" spans="1:31" ht="15" customHeight="1" thickTop="1" x14ac:dyDescent="0.45">
      <c r="A23" s="1"/>
      <c r="B23" s="99" t="s">
        <v>18</v>
      </c>
      <c r="C23" s="76">
        <f>MaxFDP_LSect_Out_Station</f>
        <v>0</v>
      </c>
      <c r="D23" s="84" t="str">
        <f>IF(AND(ISNUMBER(MaxFDP_LastIn_Z),ISNUMBER(MaxFDP_LSect_Block)),MaxFDP_LastIn_Z-MaxFDP_LSect_Block+IF(MaxFDP_LastIn_Z-MaxFDP_LSect_Block&lt;0,1,0),"N/A")</f>
        <v>N/A</v>
      </c>
      <c r="E23" s="77">
        <f>MaxFDP_LSect_Dept_Tz</f>
        <v>0</v>
      </c>
      <c r="F23" s="78" t="str">
        <f>IF(AND(ISNUMBER(MaxFDP_NoExt_LatestLastPush_Z),ISNUMBER(MaxFDP_LSect_Dept_Tz)),TIME(HOUR(MaxFDP_NoExt_LatestLastPush_Z+MaxFDP_LSect_Dept_Tz),MINUTE(MaxFDP_NoExt_LatestLastPush_Z+MaxFDP_LSect_Dept_Tz),0),"N/A")</f>
        <v>N/A</v>
      </c>
      <c r="G23" s="11"/>
      <c r="H23" s="2"/>
      <c r="I23" s="148"/>
      <c r="J23" s="148"/>
      <c r="K23" s="148"/>
      <c r="L23" s="148"/>
      <c r="M23" s="148"/>
      <c r="N23" s="148"/>
      <c r="O23" s="148"/>
      <c r="P23" s="148"/>
      <c r="Q23" s="18"/>
      <c r="R23" s="1"/>
      <c r="S23" s="80"/>
      <c r="U23" s="41"/>
      <c r="V23" s="96">
        <v>6.9444444444444406E-2</v>
      </c>
      <c r="W23" s="96">
        <f t="shared" si="0"/>
        <v>0.93402777777777801</v>
      </c>
      <c r="X23" s="39"/>
      <c r="Y23"/>
      <c r="AA23" s="27" t="s">
        <v>0</v>
      </c>
      <c r="AB23" s="90">
        <v>0.31597222222222199</v>
      </c>
      <c r="AD23" s="15">
        <f t="shared" si="1"/>
        <v>0.9756944444444442</v>
      </c>
      <c r="AE23" s="58"/>
    </row>
    <row r="24" spans="1:31" ht="15" customHeight="1" x14ac:dyDescent="0.45">
      <c r="A24" s="1"/>
      <c r="B24" s="99" t="s">
        <v>17</v>
      </c>
      <c r="C24" s="113" t="str">
        <f>IF(ISNUMBER(MaxFDP_LSect_Block),MaxFDP_LSect_Block,"N/A")</f>
        <v>N/A</v>
      </c>
      <c r="D24" s="114"/>
      <c r="E24" s="114"/>
      <c r="F24" s="115"/>
      <c r="G24" s="11"/>
      <c r="H24" s="2"/>
      <c r="I24" s="127" t="s">
        <v>151</v>
      </c>
      <c r="J24" s="127"/>
      <c r="K24" s="127"/>
      <c r="L24" s="127"/>
      <c r="M24" s="127"/>
      <c r="N24" s="127"/>
      <c r="O24" s="127"/>
      <c r="P24" s="127"/>
      <c r="Q24" s="49"/>
      <c r="R24" s="1"/>
      <c r="S24" s="1"/>
      <c r="U24" s="41"/>
      <c r="V24" s="96">
        <v>7.2916666666666699E-2</v>
      </c>
      <c r="W24" s="96">
        <f t="shared" si="0"/>
        <v>0.9305555555555558</v>
      </c>
      <c r="X24" s="39"/>
      <c r="Y24"/>
      <c r="AA24" s="27" t="s">
        <v>75</v>
      </c>
      <c r="AB24" s="90">
        <v>0.31944444444444398</v>
      </c>
      <c r="AD24" s="15">
        <f t="shared" si="1"/>
        <v>0.97916666666666641</v>
      </c>
      <c r="AE24" s="74"/>
    </row>
    <row r="25" spans="1:31" ht="15" customHeight="1" x14ac:dyDescent="0.45">
      <c r="A25" s="1"/>
      <c r="B25" s="99" t="s">
        <v>20</v>
      </c>
      <c r="C25" s="123">
        <f>MaxFDP_LSect_In_Station</f>
        <v>0</v>
      </c>
      <c r="D25" s="83" t="str">
        <f>IF(AND(ISNUMBER(MaxFDP_BlockInToSignOff),ISNUMBER(MaxFDP_SignOff_Z)),MaxFDP_SignOff_Z-MaxFDP_BlockInToSignOff+IF(MaxFDP_SignOff_Z-MaxFDP_BlockInToSignOff&lt;0,1,0),"N/A")</f>
        <v>N/A</v>
      </c>
      <c r="E25" s="125">
        <f>MaxFDP_LSect_Arr_Tz</f>
        <v>0</v>
      </c>
      <c r="F25" s="72" t="str">
        <f>IF(AND(ISNUMBER(MaxFDP_LastIn_Z),ISNUMBER(MaxFDP_LSect_Arr_Tz)),TIME(HOUR(MaxFDP_LastIn_Z+MaxFDP_LSect_Arr_Tz),MINUTE(MaxFDP_LastIn_Z+MaxFDP_LSect_Arr_Tz),0),"N/A")</f>
        <v>N/A</v>
      </c>
      <c r="G25" s="11"/>
      <c r="H25" s="2"/>
      <c r="I25" s="127"/>
      <c r="J25" s="127"/>
      <c r="K25" s="127"/>
      <c r="L25" s="127"/>
      <c r="M25" s="127"/>
      <c r="N25" s="127"/>
      <c r="O25" s="127"/>
      <c r="P25" s="127"/>
      <c r="Q25" s="49"/>
      <c r="R25" s="1"/>
      <c r="S25" s="1"/>
      <c r="T25"/>
      <c r="U25" s="41"/>
      <c r="V25" s="96">
        <v>7.6388888888888895E-2</v>
      </c>
      <c r="W25" s="96">
        <f t="shared" si="0"/>
        <v>0.92708333333333359</v>
      </c>
      <c r="X25" s="39"/>
      <c r="Y25"/>
      <c r="AA25" s="27" t="s">
        <v>113</v>
      </c>
      <c r="AB25" s="90">
        <v>0.32291666666666702</v>
      </c>
      <c r="AD25" s="15">
        <f t="shared" si="1"/>
        <v>0.98263888888888862</v>
      </c>
      <c r="AE25" s="58"/>
    </row>
    <row r="26" spans="1:31" ht="15" customHeight="1" thickBot="1" x14ac:dyDescent="0.5">
      <c r="A26" s="1"/>
      <c r="B26" s="99" t="s">
        <v>19</v>
      </c>
      <c r="C26" s="124"/>
      <c r="D26" s="81" t="str">
        <f>IF(ISNUMBER(MaxFDP_Signoff_Raw),MaxFDP_Signoff_Raw,"N/A")</f>
        <v>N/A</v>
      </c>
      <c r="E26" s="126"/>
      <c r="F26" s="73" t="str">
        <f>IF(AND(ISNUMBER(MaxFDP_SignOff_Z),ISNUMBER(MaxFDP_LSect_Arr_Tz)),TIME(HOUR(MaxFDP_SignOff_Z+MaxFDP_LSect_Arr_Tz),MINUTE(MaxFDP_SignOff_Z+MaxFDP_LSect_Arr_Tz),0),"N/A")</f>
        <v>N/A</v>
      </c>
      <c r="G26" s="9"/>
      <c r="H26" s="2"/>
      <c r="I26" s="127"/>
      <c r="J26" s="127"/>
      <c r="K26" s="127"/>
      <c r="L26" s="127"/>
      <c r="M26" s="127"/>
      <c r="N26" s="127"/>
      <c r="O26" s="127"/>
      <c r="P26" s="127"/>
      <c r="Q26" s="49"/>
      <c r="R26" s="1"/>
      <c r="S26" s="1"/>
      <c r="T26"/>
      <c r="U26" s="41"/>
      <c r="V26" s="96">
        <v>7.9861111111111105E-2</v>
      </c>
      <c r="W26" s="96">
        <f t="shared" si="0"/>
        <v>0.92361111111111138</v>
      </c>
      <c r="X26" s="39"/>
      <c r="Y26"/>
      <c r="AA26" s="27" t="s">
        <v>43</v>
      </c>
      <c r="AB26" s="90">
        <v>0.32638888888888901</v>
      </c>
      <c r="AD26" s="15">
        <f t="shared" si="1"/>
        <v>0.98611111111111083</v>
      </c>
      <c r="AE26" s="58"/>
    </row>
    <row r="27" spans="1:31" ht="15" customHeight="1" thickTop="1" x14ac:dyDescent="0.45">
      <c r="A27" s="1"/>
      <c r="B27" s="99" t="s">
        <v>147</v>
      </c>
      <c r="C27" s="107">
        <f>1/24</f>
        <v>4.1666666666666664E-2</v>
      </c>
      <c r="D27" s="108"/>
      <c r="E27" s="108"/>
      <c r="F27" s="109"/>
      <c r="G27" s="9"/>
      <c r="H27" s="1"/>
      <c r="I27" s="127" t="s">
        <v>152</v>
      </c>
      <c r="J27" s="127"/>
      <c r="K27" s="127"/>
      <c r="L27" s="127"/>
      <c r="M27" s="127"/>
      <c r="N27" s="127"/>
      <c r="O27" s="127"/>
      <c r="P27" s="127"/>
      <c r="Q27" s="49"/>
      <c r="R27" s="1"/>
      <c r="S27" s="1"/>
      <c r="T27"/>
      <c r="U27" s="41"/>
      <c r="V27" s="96">
        <v>8.3333333333333301E-2</v>
      </c>
      <c r="W27" s="96">
        <f t="shared" si="0"/>
        <v>0.92013888888888917</v>
      </c>
      <c r="Y27"/>
      <c r="AA27" s="27" t="s">
        <v>1</v>
      </c>
      <c r="AB27" s="90">
        <v>0.32986111111111099</v>
      </c>
      <c r="AD27" s="15">
        <f t="shared" si="1"/>
        <v>0.98958333333333304</v>
      </c>
      <c r="AE27" s="58"/>
    </row>
    <row r="28" spans="1:31" ht="15" customHeight="1" x14ac:dyDescent="0.45">
      <c r="A28" s="1"/>
      <c r="B28" s="99" t="s">
        <v>19</v>
      </c>
      <c r="C28" s="53">
        <f>MaxFDP_LSect_In_Station</f>
        <v>0</v>
      </c>
      <c r="D28" s="82" t="str">
        <f>IFERROR(MaxFDP_SignOff_Z+MaxFDP_FDPExtension,"N/A")</f>
        <v>N/A</v>
      </c>
      <c r="E28" s="54">
        <f>E25</f>
        <v>0</v>
      </c>
      <c r="F28" s="68" t="str">
        <f>IFERROR(TIME(HOUR(MaxFDP_SignOff_Ext_Z+MaxFDP_LSect_Arr_Tz),MINUTE(MaxFDP_SignOff_Ext_Z+MaxFDP_LSect_Arr_Tz),0),"N/A")</f>
        <v>N/A</v>
      </c>
      <c r="G28" s="19"/>
      <c r="H28" s="1"/>
      <c r="I28" s="127"/>
      <c r="J28" s="127"/>
      <c r="K28" s="127"/>
      <c r="L28" s="127"/>
      <c r="M28" s="127"/>
      <c r="N28" s="127"/>
      <c r="O28" s="127"/>
      <c r="P28" s="127"/>
      <c r="Q28" s="1"/>
      <c r="R28" s="1"/>
      <c r="S28" s="80"/>
      <c r="T28"/>
      <c r="U28" s="41"/>
      <c r="V28" s="96">
        <v>8.6805555555555594E-2</v>
      </c>
      <c r="W28" s="96">
        <f t="shared" si="0"/>
        <v>0.91666666666666696</v>
      </c>
      <c r="X28" s="39"/>
      <c r="Y28"/>
      <c r="AA28" s="27" t="s">
        <v>89</v>
      </c>
      <c r="AB28" s="90">
        <v>0.33333333333333298</v>
      </c>
      <c r="AD28" s="15">
        <f t="shared" si="1"/>
        <v>0.99305555555555525</v>
      </c>
      <c r="AE28" s="58"/>
    </row>
    <row r="29" spans="1:31" ht="15" customHeight="1" x14ac:dyDescent="0.45">
      <c r="A29" s="1"/>
      <c r="B29" s="99" t="s">
        <v>150</v>
      </c>
      <c r="C29" s="119">
        <f>2/24</f>
        <v>8.3333333333333329E-2</v>
      </c>
      <c r="D29" s="120"/>
      <c r="E29" s="120"/>
      <c r="F29" s="121"/>
      <c r="G29" s="9"/>
      <c r="H29" s="1"/>
      <c r="I29" s="127"/>
      <c r="J29" s="127"/>
      <c r="K29" s="127"/>
      <c r="L29" s="127"/>
      <c r="M29" s="127"/>
      <c r="N29" s="127"/>
      <c r="O29" s="127"/>
      <c r="P29" s="127"/>
      <c r="Q29" s="1"/>
      <c r="R29" s="1"/>
      <c r="S29" s="1"/>
      <c r="T29"/>
      <c r="U29" s="41"/>
      <c r="V29" s="96">
        <v>9.0277777777777804E-2</v>
      </c>
      <c r="W29" s="96">
        <f t="shared" si="0"/>
        <v>0.91319444444444475</v>
      </c>
      <c r="X29" s="39"/>
      <c r="Y29"/>
      <c r="AA29" s="27" t="s">
        <v>5</v>
      </c>
      <c r="AB29" s="90">
        <v>0.33680555555555602</v>
      </c>
      <c r="AD29" s="15">
        <f t="shared" si="1"/>
        <v>0.99652777777777746</v>
      </c>
      <c r="AE29" s="58"/>
    </row>
    <row r="30" spans="1:31" ht="15" customHeight="1" x14ac:dyDescent="0.45">
      <c r="A30" s="1"/>
      <c r="B30" s="99" t="s">
        <v>19</v>
      </c>
      <c r="C30" s="101">
        <f>MaxFDP_LSect_In_Station</f>
        <v>0</v>
      </c>
      <c r="D30" s="102" t="str">
        <f>IFERROR(MaxFDP_SignOff_Z+MaxFDP_FDPExtensionHomeBase,"N/A")</f>
        <v>N/A</v>
      </c>
      <c r="E30" s="103">
        <f>E25</f>
        <v>0</v>
      </c>
      <c r="F30" s="104" t="str">
        <f>IFERROR(TIME(HOUR(MaxFDP_SignOff_ExtHomeBase_Z+MaxFDP_LSect_Arr_Tz),MINUTE(MaxFDP_SignOff_ExtHomeBase_Z+MaxFDP_LSect_Arr_Tz),0),"N/A")</f>
        <v>N/A</v>
      </c>
      <c r="G30" s="9"/>
      <c r="H30" s="1"/>
      <c r="I30" s="127"/>
      <c r="J30" s="127"/>
      <c r="K30" s="127"/>
      <c r="L30" s="127"/>
      <c r="M30" s="127"/>
      <c r="N30" s="127"/>
      <c r="O30" s="127"/>
      <c r="P30" s="127"/>
      <c r="Q30" s="1"/>
      <c r="R30" s="1"/>
      <c r="S30" s="1"/>
      <c r="T30"/>
      <c r="U30" s="41"/>
      <c r="V30" s="96">
        <v>9.375E-2</v>
      </c>
      <c r="W30" s="96">
        <f t="shared" si="0"/>
        <v>0.90972222222222254</v>
      </c>
      <c r="X30" s="39"/>
      <c r="Y30"/>
      <c r="AA30" s="27" t="s">
        <v>64</v>
      </c>
      <c r="AB30" s="90">
        <v>0.34027777777777801</v>
      </c>
      <c r="AD30" s="15">
        <f t="shared" si="1"/>
        <v>0</v>
      </c>
      <c r="AE30" s="58"/>
    </row>
    <row r="31" spans="1:31" ht="15" customHeight="1" x14ac:dyDescent="0.45">
      <c r="A31" s="1"/>
      <c r="B31" s="19"/>
      <c r="C31" s="19"/>
      <c r="D31" s="19"/>
      <c r="E31" s="19"/>
      <c r="F31" s="19"/>
      <c r="G31" s="9"/>
      <c r="H31" s="1"/>
      <c r="I31" s="127"/>
      <c r="J31" s="127"/>
      <c r="K31" s="127"/>
      <c r="L31" s="127"/>
      <c r="M31" s="127"/>
      <c r="N31" s="127"/>
      <c r="O31" s="127"/>
      <c r="P31" s="127"/>
      <c r="Q31" s="1"/>
      <c r="R31" s="1"/>
      <c r="S31" s="1"/>
      <c r="T31"/>
      <c r="U31" s="41"/>
      <c r="V31" s="96">
        <v>9.7222222222222196E-2</v>
      </c>
      <c r="W31" s="96">
        <f t="shared" si="0"/>
        <v>0.90625000000000033</v>
      </c>
      <c r="X31" s="39"/>
      <c r="Y31"/>
      <c r="AA31" s="27" t="s">
        <v>82</v>
      </c>
      <c r="AB31" s="90">
        <v>0.34375</v>
      </c>
      <c r="AD31" s="15">
        <f t="shared" si="1"/>
        <v>3.472222222222222E-3</v>
      </c>
      <c r="AE31" s="58"/>
    </row>
    <row r="32" spans="1:31" ht="15" customHeight="1" x14ac:dyDescent="0.45">
      <c r="A32" s="1"/>
      <c r="B32" s="118" t="str">
        <f>"Max FDP Last Sector Push from "&amp;IF(ISBLANK(MaxFDP_LSect_Out_Station),"????",MaxFDP_LSect_Out_Station)&amp; " (to "&amp;IF(ISBLANK(MaxFDP_LSect_In_Station),"????",MaxFDP_LSect_In_Station)&amp;")"</f>
        <v>Max FDP Last Sector Push from ???? (to ????)</v>
      </c>
      <c r="C32" s="118"/>
      <c r="D32" s="118"/>
      <c r="E32" s="118"/>
      <c r="F32" s="118"/>
      <c r="G32" s="9"/>
      <c r="H32" s="1"/>
      <c r="I32" s="127"/>
      <c r="J32" s="127"/>
      <c r="K32" s="127"/>
      <c r="L32" s="127"/>
      <c r="M32" s="127"/>
      <c r="N32" s="127"/>
      <c r="O32" s="127"/>
      <c r="P32" s="127"/>
      <c r="Q32" s="1"/>
      <c r="R32" s="1"/>
      <c r="S32" s="1"/>
      <c r="T32"/>
      <c r="U32" s="41"/>
      <c r="V32" s="96">
        <v>0.100694444444444</v>
      </c>
      <c r="W32" s="96">
        <f t="shared" si="0"/>
        <v>0.90277777777777812</v>
      </c>
      <c r="X32" s="39"/>
      <c r="Y32"/>
      <c r="AA32" s="27" t="s">
        <v>81</v>
      </c>
      <c r="AB32" s="90">
        <v>0.34722222222222199</v>
      </c>
      <c r="AD32" s="15">
        <f t="shared" si="1"/>
        <v>6.9444444444444441E-3</v>
      </c>
      <c r="AE32" s="58"/>
    </row>
    <row r="33" spans="1:31" ht="14.25" customHeight="1" x14ac:dyDescent="0.45">
      <c r="A33" s="2"/>
      <c r="B33" s="116" t="s">
        <v>27</v>
      </c>
      <c r="C33" s="116"/>
      <c r="D33" s="117"/>
      <c r="E33" s="85" t="str">
        <f>MaxFDP_NoExt_LatestLastPush_Z</f>
        <v>N/A</v>
      </c>
      <c r="F33" s="70" t="str">
        <f>IFERROR(TIME(HOUR(MaxFDP_NoExt_LatestLastPush_Z+MaxFDP_LSect_Dept_Tz),MINUTE(MaxFDP_NoExt_LatestLastPush_Z+MaxFDP_LSect_Dept_Tz),0),"N/A")</f>
        <v>N/A</v>
      </c>
      <c r="G33" s="9"/>
      <c r="H33" s="2"/>
      <c r="I33" s="127" t="s">
        <v>155</v>
      </c>
      <c r="J33" s="127"/>
      <c r="K33" s="127"/>
      <c r="L33" s="127"/>
      <c r="M33" s="127"/>
      <c r="N33" s="127"/>
      <c r="O33" s="127"/>
      <c r="P33" s="127"/>
      <c r="Q33" s="55"/>
      <c r="R33" s="55"/>
      <c r="S33" s="55"/>
      <c r="T33"/>
      <c r="U33" s="41"/>
      <c r="V33" s="96">
        <v>0.114583333333333</v>
      </c>
      <c r="W33" s="96">
        <f t="shared" si="0"/>
        <v>0.89930555555555591</v>
      </c>
      <c r="X33" s="39"/>
      <c r="Y33"/>
      <c r="AA33" s="27" t="s">
        <v>83</v>
      </c>
      <c r="AB33" s="90">
        <v>0.35069444444444398</v>
      </c>
      <c r="AD33" s="15">
        <f t="shared" si="1"/>
        <v>1.0416666666666666E-2</v>
      </c>
      <c r="AE33" s="58"/>
    </row>
    <row r="34" spans="1:31" x14ac:dyDescent="0.45">
      <c r="A34" s="2"/>
      <c r="B34" s="116" t="s">
        <v>149</v>
      </c>
      <c r="C34" s="116"/>
      <c r="D34" s="117"/>
      <c r="E34" s="86" t="str">
        <f>IFERROR(MaxFDP_NoExt_LatestLastPush_Z+MaxFDP_FDPExtension,"N/A")</f>
        <v>N/A</v>
      </c>
      <c r="F34" s="71" t="str">
        <f>IFERROR(TIME(HOUR(MaxFDP_NoExt_LatestLastPush_Z+MaxFDP_FDPExtension+MaxFDP_LSect_Dept_Tz),MINUTE(MaxFDP_NoExt_LatestLastPush_Z+MaxFDP_FDPExtension+MaxFDP_LSect_Dept_Tz),0),"N/A")</f>
        <v>N/A</v>
      </c>
      <c r="G34" s="9"/>
      <c r="H34" s="98"/>
      <c r="I34" s="127"/>
      <c r="J34" s="127"/>
      <c r="K34" s="127"/>
      <c r="L34" s="127"/>
      <c r="M34" s="127"/>
      <c r="N34" s="127"/>
      <c r="O34" s="127"/>
      <c r="P34" s="127"/>
      <c r="Q34" s="2"/>
      <c r="R34" s="2"/>
      <c r="S34" s="2"/>
      <c r="T34"/>
      <c r="U34" s="41"/>
      <c r="V34" s="96">
        <v>0.118055555555556</v>
      </c>
      <c r="W34" s="96">
        <f t="shared" si="0"/>
        <v>0.8958333333333337</v>
      </c>
      <c r="X34" s="39"/>
      <c r="Y34"/>
      <c r="AA34" s="27" t="s">
        <v>99</v>
      </c>
      <c r="AB34" s="90">
        <v>0.35416666666666702</v>
      </c>
      <c r="AD34" s="15">
        <f t="shared" si="1"/>
        <v>1.3888888888888888E-2</v>
      </c>
      <c r="AE34" s="58"/>
    </row>
    <row r="35" spans="1:31" x14ac:dyDescent="0.45">
      <c r="A35" s="2"/>
      <c r="B35" s="116" t="s">
        <v>148</v>
      </c>
      <c r="C35" s="116"/>
      <c r="D35" s="117"/>
      <c r="E35" s="105" t="str">
        <f>IFERROR(MaxFDP_NoExt_LatestLastPush_Z+MaxFDP_FDPExtensionHomeBase,"N/A")</f>
        <v>N/A</v>
      </c>
      <c r="F35" s="106" t="str">
        <f>IFERROR(TIME(HOUR(MaxFDP_NoExt_LatestLastPush_Z+MaxFDP_FDPExtensionHomeBase+MaxFDP_LSect_Dept_Tz),MINUTE(MaxFDP_NoExt_LatestLastPush_Z+MaxFDP_FDPExtensionHomeBase+MaxFDP_LSect_Dept_Tz),0),"N/A")</f>
        <v>N/A</v>
      </c>
      <c r="G35" s="9"/>
      <c r="H35" s="2"/>
      <c r="I35" s="127"/>
      <c r="J35" s="127"/>
      <c r="K35" s="127"/>
      <c r="L35" s="127"/>
      <c r="M35" s="127"/>
      <c r="N35" s="127"/>
      <c r="O35" s="127"/>
      <c r="P35" s="127"/>
      <c r="Q35" s="2"/>
      <c r="R35" s="55"/>
      <c r="S35" s="55"/>
      <c r="T35"/>
      <c r="U35" s="41"/>
      <c r="V35" s="96">
        <v>0.121527777777778</v>
      </c>
      <c r="W35" s="96">
        <f t="shared" si="0"/>
        <v>0.89236111111111149</v>
      </c>
      <c r="X35" s="39"/>
      <c r="Y35"/>
      <c r="AA35" s="27" t="s">
        <v>98</v>
      </c>
      <c r="AB35" s="90">
        <v>0.35763888888888901</v>
      </c>
      <c r="AD35" s="15">
        <f t="shared" si="1"/>
        <v>1.7361111111111112E-2</v>
      </c>
      <c r="AE35" s="58"/>
    </row>
    <row r="36" spans="1:31" ht="10.050000000000001" customHeight="1" x14ac:dyDescent="0.45">
      <c r="A36" s="2"/>
      <c r="B36" s="11"/>
      <c r="C36" s="11"/>
      <c r="D36" s="11"/>
      <c r="E36" s="11"/>
      <c r="F36" s="11"/>
      <c r="G36" s="11"/>
      <c r="H36" s="2"/>
      <c r="I36" s="127"/>
      <c r="J36" s="127"/>
      <c r="K36" s="127"/>
      <c r="L36" s="127"/>
      <c r="M36" s="127"/>
      <c r="N36" s="127"/>
      <c r="O36" s="127"/>
      <c r="P36" s="127"/>
      <c r="Q36" s="2"/>
      <c r="R36" s="2"/>
      <c r="S36" s="2"/>
      <c r="T36"/>
      <c r="U36" s="41"/>
      <c r="V36" s="96">
        <v>0.125</v>
      </c>
      <c r="W36" s="96">
        <f t="shared" si="0"/>
        <v>0.88888888888888928</v>
      </c>
      <c r="X36" s="39"/>
      <c r="Y36"/>
      <c r="AA36" s="27" t="s">
        <v>44</v>
      </c>
      <c r="AB36" s="90">
        <v>0.36111111111111099</v>
      </c>
      <c r="AD36" s="15">
        <f t="shared" si="1"/>
        <v>2.0833333333333336E-2</v>
      </c>
      <c r="AE36" s="58"/>
    </row>
    <row r="37" spans="1:31" x14ac:dyDescent="0.45">
      <c r="A37" s="2"/>
      <c r="B37" s="55"/>
      <c r="C37" s="2"/>
      <c r="D37" s="2"/>
      <c r="E37" s="2"/>
      <c r="F37" s="2"/>
      <c r="G37" s="2"/>
      <c r="H37" s="2"/>
      <c r="I37" s="2"/>
      <c r="J37" s="2"/>
      <c r="K37" s="2"/>
      <c r="L37" s="2"/>
      <c r="M37" s="2"/>
      <c r="N37" s="2"/>
      <c r="O37" s="2"/>
      <c r="P37" s="2"/>
      <c r="Q37" s="2"/>
      <c r="R37" s="2"/>
      <c r="S37" s="2"/>
      <c r="U37"/>
      <c r="V37" s="96">
        <v>0.12847222222222199</v>
      </c>
      <c r="W37" s="96">
        <f t="shared" si="0"/>
        <v>0.88541666666666707</v>
      </c>
      <c r="X37" s="39"/>
      <c r="Y37"/>
      <c r="AA37" s="27" t="s">
        <v>2</v>
      </c>
      <c r="AB37" s="90">
        <v>0.36458333333333298</v>
      </c>
      <c r="AD37" s="15">
        <f t="shared" si="1"/>
        <v>2.4305555555555559E-2</v>
      </c>
      <c r="AE37" s="58"/>
    </row>
    <row r="38" spans="1:31" x14ac:dyDescent="0.45">
      <c r="A38" s="2"/>
      <c r="B38" s="55"/>
      <c r="C38" s="2"/>
      <c r="D38" s="2"/>
      <c r="E38" s="2"/>
      <c r="F38" s="2"/>
      <c r="G38" s="2"/>
      <c r="H38" s="2"/>
      <c r="I38" s="2"/>
      <c r="J38" s="2"/>
      <c r="K38" s="2"/>
      <c r="L38" s="2"/>
      <c r="M38" s="2"/>
      <c r="N38" s="2"/>
      <c r="O38" s="2"/>
      <c r="P38" s="2"/>
      <c r="Q38" s="2"/>
      <c r="R38" s="2"/>
      <c r="S38" s="2"/>
      <c r="U38"/>
      <c r="V38" s="96">
        <v>0.131944444444444</v>
      </c>
      <c r="W38" s="96">
        <f t="shared" si="0"/>
        <v>0.88194444444444486</v>
      </c>
      <c r="X38" s="39"/>
      <c r="Y38"/>
      <c r="AA38" s="27" t="s">
        <v>46</v>
      </c>
      <c r="AB38" s="90">
        <v>0.36805555555555602</v>
      </c>
      <c r="AD38" s="15">
        <f t="shared" si="1"/>
        <v>2.7777777777777783E-2</v>
      </c>
      <c r="AE38" s="58"/>
    </row>
    <row r="39" spans="1:31" x14ac:dyDescent="0.45">
      <c r="A39" s="2"/>
      <c r="B39" s="55"/>
      <c r="C39" s="2"/>
      <c r="D39" s="2"/>
      <c r="E39" s="2"/>
      <c r="F39" s="2"/>
      <c r="G39" s="2"/>
      <c r="H39" s="2"/>
      <c r="I39" s="2"/>
      <c r="J39" s="2"/>
      <c r="K39" s="2"/>
      <c r="L39" s="2"/>
      <c r="M39" s="2"/>
      <c r="N39" s="2"/>
      <c r="O39" s="2"/>
      <c r="P39" s="2"/>
      <c r="Q39" s="2"/>
      <c r="R39" s="2"/>
      <c r="S39" s="2"/>
      <c r="U39"/>
      <c r="V39" s="96">
        <v>0.13541666666666699</v>
      </c>
      <c r="W39" s="96">
        <f t="shared" si="0"/>
        <v>0.87847222222222265</v>
      </c>
      <c r="X39" s="39"/>
      <c r="Y39"/>
      <c r="AA39" s="27" t="s">
        <v>129</v>
      </c>
      <c r="AB39" s="90">
        <v>0.37152777777777801</v>
      </c>
      <c r="AD39" s="15">
        <f t="shared" si="1"/>
        <v>3.1250000000000007E-2</v>
      </c>
      <c r="AE39" s="58"/>
    </row>
    <row r="40" spans="1:31" x14ac:dyDescent="0.45">
      <c r="A40" s="2"/>
      <c r="B40" s="55"/>
      <c r="C40" s="2"/>
      <c r="D40" s="2"/>
      <c r="E40" s="65"/>
      <c r="F40" s="2"/>
      <c r="G40" s="2"/>
      <c r="H40" s="2"/>
      <c r="I40" s="2"/>
      <c r="J40" s="2"/>
      <c r="K40" s="2"/>
      <c r="L40" s="2"/>
      <c r="M40" s="2"/>
      <c r="N40" s="2"/>
      <c r="O40" s="2"/>
      <c r="P40" s="2"/>
      <c r="Q40" s="2"/>
      <c r="R40" s="2"/>
      <c r="S40" s="2"/>
      <c r="U40"/>
      <c r="V40" s="96">
        <v>0.13888888888888901</v>
      </c>
      <c r="W40" s="96">
        <f t="shared" si="0"/>
        <v>0.87500000000000044</v>
      </c>
      <c r="X40" s="39"/>
      <c r="Y40"/>
      <c r="AA40" s="27" t="s">
        <v>88</v>
      </c>
      <c r="AB40" s="90">
        <v>0.375</v>
      </c>
      <c r="AD40" s="15">
        <f t="shared" si="1"/>
        <v>3.4722222222222231E-2</v>
      </c>
      <c r="AE40" s="58"/>
    </row>
    <row r="41" spans="1:31" x14ac:dyDescent="0.45">
      <c r="A41" s="2"/>
      <c r="B41" s="55"/>
      <c r="C41" s="2"/>
      <c r="D41" s="2"/>
      <c r="E41" s="2"/>
      <c r="F41" s="2"/>
      <c r="G41" s="2"/>
      <c r="H41" s="2"/>
      <c r="I41" s="2"/>
      <c r="J41" s="2"/>
      <c r="K41" s="2"/>
      <c r="L41" s="2"/>
      <c r="M41" s="2"/>
      <c r="N41" s="2"/>
      <c r="O41" s="2"/>
      <c r="P41" s="2"/>
      <c r="Q41" s="2"/>
      <c r="R41" s="2"/>
      <c r="S41" s="2"/>
      <c r="U41"/>
      <c r="V41" s="96">
        <v>0.14236111111111099</v>
      </c>
      <c r="W41" s="96">
        <f t="shared" si="0"/>
        <v>0.87152777777777823</v>
      </c>
      <c r="X41" s="39"/>
      <c r="Y41"/>
      <c r="AA41" s="27" t="s">
        <v>93</v>
      </c>
      <c r="AB41" s="90">
        <v>0.37847222222222199</v>
      </c>
      <c r="AD41" s="15">
        <f t="shared" si="1"/>
        <v>3.8194444444444454E-2</v>
      </c>
      <c r="AE41" s="58"/>
    </row>
    <row r="42" spans="1:31" x14ac:dyDescent="0.45">
      <c r="A42" s="2"/>
      <c r="B42" s="55"/>
      <c r="C42" s="2"/>
      <c r="D42" s="2"/>
      <c r="E42" s="2"/>
      <c r="F42" s="2"/>
      <c r="G42" s="2"/>
      <c r="H42" s="2"/>
      <c r="I42" s="2"/>
      <c r="J42" s="2"/>
      <c r="K42" s="2"/>
      <c r="L42" s="2"/>
      <c r="M42" s="2"/>
      <c r="N42" s="2"/>
      <c r="O42" s="2"/>
      <c r="P42" s="2"/>
      <c r="Q42" s="2"/>
      <c r="R42" s="2"/>
      <c r="S42" s="2"/>
      <c r="U42"/>
      <c r="V42" s="96">
        <v>0.14583333333333301</v>
      </c>
      <c r="W42" s="96">
        <f t="shared" si="0"/>
        <v>0.86805555555555602</v>
      </c>
      <c r="X42" s="39"/>
      <c r="Y42"/>
      <c r="AA42" s="27" t="s">
        <v>70</v>
      </c>
      <c r="AB42" s="90">
        <v>0.38194444444444398</v>
      </c>
      <c r="AD42" s="15">
        <f t="shared" si="1"/>
        <v>4.1666666666666678E-2</v>
      </c>
      <c r="AE42" s="58"/>
    </row>
    <row r="43" spans="1:31" x14ac:dyDescent="0.45">
      <c r="A43" s="2"/>
      <c r="B43" s="55"/>
      <c r="C43" s="2"/>
      <c r="D43" s="2"/>
      <c r="E43" s="2"/>
      <c r="F43" s="2"/>
      <c r="G43" s="2"/>
      <c r="H43" s="2"/>
      <c r="I43" s="2"/>
      <c r="J43" s="2"/>
      <c r="K43" s="2"/>
      <c r="L43" s="2"/>
      <c r="M43" s="2"/>
      <c r="N43" s="2"/>
      <c r="O43" s="2"/>
      <c r="P43" s="2"/>
      <c r="Q43" s="2"/>
      <c r="R43" s="2"/>
      <c r="S43" s="2"/>
      <c r="U43"/>
      <c r="V43" s="96">
        <v>0.149305555555556</v>
      </c>
      <c r="W43" s="96">
        <f t="shared" si="0"/>
        <v>0.86458333333333381</v>
      </c>
      <c r="X43" s="39"/>
      <c r="Y43"/>
      <c r="AA43" s="27" t="s">
        <v>94</v>
      </c>
      <c r="AB43" s="90">
        <v>0.38541666666666702</v>
      </c>
      <c r="AD43" s="15">
        <f t="shared" si="1"/>
        <v>4.5138888888888902E-2</v>
      </c>
      <c r="AE43" s="58"/>
    </row>
    <row r="44" spans="1:31" x14ac:dyDescent="0.45">
      <c r="A44" s="2"/>
      <c r="B44" s="55"/>
      <c r="C44" s="2"/>
      <c r="D44" s="2"/>
      <c r="E44" s="2"/>
      <c r="F44" s="2"/>
      <c r="G44" s="2"/>
      <c r="H44" s="2"/>
      <c r="I44" s="2"/>
      <c r="J44" s="2"/>
      <c r="K44" s="2"/>
      <c r="L44" s="2"/>
      <c r="M44" s="2"/>
      <c r="N44" s="2"/>
      <c r="O44" s="2"/>
      <c r="P44" s="2"/>
      <c r="Q44" s="2"/>
      <c r="R44" s="2"/>
      <c r="S44" s="2"/>
      <c r="U44"/>
      <c r="V44" s="96">
        <v>0.15277777777777801</v>
      </c>
      <c r="W44" s="96">
        <f t="shared" si="0"/>
        <v>0.8611111111111116</v>
      </c>
      <c r="X44" s="39"/>
      <c r="Y44"/>
      <c r="AA44" s="27" t="s">
        <v>101</v>
      </c>
      <c r="AB44" s="90">
        <v>0.38888888888888901</v>
      </c>
      <c r="AD44" s="15">
        <f t="shared" si="1"/>
        <v>4.8611111111111126E-2</v>
      </c>
      <c r="AE44" s="58"/>
    </row>
    <row r="45" spans="1:31" x14ac:dyDescent="0.45">
      <c r="A45" s="2"/>
      <c r="B45" s="55"/>
      <c r="C45" s="2"/>
      <c r="D45" s="2"/>
      <c r="E45" s="2"/>
      <c r="F45" s="2"/>
      <c r="G45" s="2"/>
      <c r="H45" s="2"/>
      <c r="I45" s="2"/>
      <c r="J45" s="2"/>
      <c r="K45" s="2"/>
      <c r="L45" s="2"/>
      <c r="M45" s="2"/>
      <c r="N45" s="2"/>
      <c r="O45" s="2"/>
      <c r="P45" s="2"/>
      <c r="Q45" s="2"/>
      <c r="R45" s="2"/>
      <c r="S45" s="2"/>
      <c r="U45"/>
      <c r="V45" s="96">
        <v>0.15625</v>
      </c>
      <c r="W45" s="96">
        <f t="shared" si="0"/>
        <v>0.85763888888888939</v>
      </c>
      <c r="X45" s="39"/>
      <c r="Y45"/>
      <c r="AA45" s="27" t="s">
        <v>92</v>
      </c>
      <c r="AB45" s="90">
        <v>0.39236111111111099</v>
      </c>
      <c r="AD45" s="15">
        <f t="shared" si="1"/>
        <v>5.208333333333335E-2</v>
      </c>
      <c r="AE45" s="58"/>
    </row>
    <row r="46" spans="1:31" x14ac:dyDescent="0.45">
      <c r="A46" s="2"/>
      <c r="B46" s="55"/>
      <c r="C46" s="2"/>
      <c r="D46" s="2"/>
      <c r="E46" s="2"/>
      <c r="F46" s="2"/>
      <c r="G46" s="2"/>
      <c r="H46" s="2"/>
      <c r="I46" s="2"/>
      <c r="J46" s="2"/>
      <c r="K46" s="2"/>
      <c r="L46" s="2"/>
      <c r="M46" s="2"/>
      <c r="N46" s="2"/>
      <c r="O46" s="2"/>
      <c r="P46" s="2"/>
      <c r="Q46" s="2"/>
      <c r="R46" s="2"/>
      <c r="S46" s="2"/>
      <c r="U46"/>
      <c r="V46" s="96">
        <v>0.15972222222222199</v>
      </c>
      <c r="W46" s="96">
        <f t="shared" si="0"/>
        <v>0.85416666666666718</v>
      </c>
      <c r="X46" s="39"/>
      <c r="Y46"/>
      <c r="AA46" s="27" t="s">
        <v>55</v>
      </c>
      <c r="AB46" s="90">
        <v>0.39583333333333298</v>
      </c>
      <c r="AD46" s="15">
        <f t="shared" si="1"/>
        <v>5.5555555555555573E-2</v>
      </c>
      <c r="AE46" s="58"/>
    </row>
    <row r="47" spans="1:31" x14ac:dyDescent="0.45">
      <c r="A47" s="2"/>
      <c r="B47" s="55"/>
      <c r="C47" s="2"/>
      <c r="D47" s="2"/>
      <c r="E47" s="2"/>
      <c r="F47" s="2"/>
      <c r="G47" s="2"/>
      <c r="H47" s="2"/>
      <c r="I47" s="2"/>
      <c r="J47" s="2"/>
      <c r="K47" s="2"/>
      <c r="L47" s="2"/>
      <c r="M47" s="2"/>
      <c r="N47" s="2"/>
      <c r="O47" s="2"/>
      <c r="P47" s="2"/>
      <c r="Q47" s="2"/>
      <c r="R47" s="2"/>
      <c r="S47" s="2"/>
      <c r="U47"/>
      <c r="V47" s="96">
        <v>0.163194444444444</v>
      </c>
      <c r="W47" s="96">
        <f t="shared" si="0"/>
        <v>0.85069444444444497</v>
      </c>
      <c r="X47" s="39"/>
      <c r="Y47"/>
      <c r="AA47" s="27" t="s">
        <v>61</v>
      </c>
      <c r="AB47" s="90">
        <v>0.39930555555555602</v>
      </c>
      <c r="AD47" s="15">
        <f t="shared" si="1"/>
        <v>5.9027777777777797E-2</v>
      </c>
      <c r="AE47" s="58"/>
    </row>
    <row r="48" spans="1:31" x14ac:dyDescent="0.45">
      <c r="A48" s="2"/>
      <c r="B48" s="55"/>
      <c r="C48" s="2"/>
      <c r="D48" s="2"/>
      <c r="E48" s="2"/>
      <c r="F48" s="2"/>
      <c r="G48" s="2"/>
      <c r="H48" s="2"/>
      <c r="I48" s="2"/>
      <c r="J48" s="2"/>
      <c r="K48" s="2"/>
      <c r="L48" s="2"/>
      <c r="M48" s="2"/>
      <c r="N48" s="2"/>
      <c r="O48" s="2"/>
      <c r="P48" s="2"/>
      <c r="Q48" s="2"/>
      <c r="R48" s="2"/>
      <c r="S48" s="2"/>
      <c r="U48"/>
      <c r="V48" s="96">
        <v>0.16666666666666699</v>
      </c>
      <c r="W48" s="96">
        <f t="shared" si="0"/>
        <v>0.84722222222222276</v>
      </c>
      <c r="X48" s="39"/>
      <c r="Y48"/>
      <c r="AA48" s="27" t="s">
        <v>110</v>
      </c>
      <c r="AB48" s="90">
        <v>0.40277777777777801</v>
      </c>
      <c r="AD48" s="15">
        <f t="shared" si="1"/>
        <v>6.2500000000000014E-2</v>
      </c>
      <c r="AE48" s="58"/>
    </row>
    <row r="49" spans="1:31" x14ac:dyDescent="0.45">
      <c r="A49" s="2"/>
      <c r="B49" s="55"/>
      <c r="C49" s="2"/>
      <c r="D49" s="2"/>
      <c r="E49" s="2"/>
      <c r="F49" s="2"/>
      <c r="G49" s="2"/>
      <c r="H49" s="2"/>
      <c r="I49" s="2"/>
      <c r="J49" s="2"/>
      <c r="K49" s="2"/>
      <c r="L49" s="2"/>
      <c r="M49" s="2"/>
      <c r="N49" s="2"/>
      <c r="O49" s="2"/>
      <c r="P49" s="2"/>
      <c r="Q49" s="2"/>
      <c r="R49" s="2"/>
      <c r="S49" s="2"/>
      <c r="U49"/>
      <c r="V49" s="96">
        <v>0.17013888888888901</v>
      </c>
      <c r="W49" s="96">
        <f t="shared" si="0"/>
        <v>0.84375000000000056</v>
      </c>
      <c r="X49" s="39"/>
      <c r="Y49"/>
      <c r="AA49" s="27" t="s">
        <v>86</v>
      </c>
      <c r="AB49" s="90">
        <v>0.40625</v>
      </c>
      <c r="AD49" s="15">
        <f t="shared" si="1"/>
        <v>6.5972222222222238E-2</v>
      </c>
      <c r="AE49" s="58"/>
    </row>
    <row r="50" spans="1:31" x14ac:dyDescent="0.45">
      <c r="A50" s="2"/>
      <c r="B50" s="55"/>
      <c r="C50" s="2"/>
      <c r="D50" s="2"/>
      <c r="E50" s="2"/>
      <c r="F50" s="2"/>
      <c r="G50" s="2"/>
      <c r="H50" s="2"/>
      <c r="I50" s="2"/>
      <c r="J50" s="2"/>
      <c r="K50" s="2"/>
      <c r="L50" s="2"/>
      <c r="M50" s="2"/>
      <c r="N50" s="2"/>
      <c r="O50" s="2"/>
      <c r="P50" s="2"/>
      <c r="Q50" s="2"/>
      <c r="R50" s="2"/>
      <c r="S50" s="2"/>
      <c r="U50"/>
      <c r="V50" s="96">
        <v>0.17361111111111099</v>
      </c>
      <c r="W50" s="96">
        <f t="shared" si="0"/>
        <v>0.84027777777777835</v>
      </c>
      <c r="X50" s="39"/>
      <c r="Y50"/>
      <c r="AA50" s="27" t="s">
        <v>102</v>
      </c>
      <c r="AB50" s="90">
        <v>0.40972222222222199</v>
      </c>
      <c r="AD50" s="15">
        <f t="shared" si="1"/>
        <v>6.9444444444444461E-2</v>
      </c>
      <c r="AE50" s="58"/>
    </row>
    <row r="51" spans="1:31" x14ac:dyDescent="0.45">
      <c r="A51" s="2"/>
      <c r="B51" s="55"/>
      <c r="C51" s="2"/>
      <c r="D51" s="2"/>
      <c r="E51" s="2"/>
      <c r="F51" s="2"/>
      <c r="G51" s="2"/>
      <c r="H51" s="2"/>
      <c r="I51" s="2"/>
      <c r="J51" s="2"/>
      <c r="K51" s="2"/>
      <c r="L51" s="2"/>
      <c r="M51" s="2"/>
      <c r="N51" s="2"/>
      <c r="O51" s="2"/>
      <c r="P51" s="2"/>
      <c r="Q51" s="2"/>
      <c r="R51" s="2"/>
      <c r="S51" s="2"/>
      <c r="U51"/>
      <c r="V51" s="96">
        <v>0.17708333333333301</v>
      </c>
      <c r="W51" s="96">
        <f t="shared" si="0"/>
        <v>0.83680555555555614</v>
      </c>
      <c r="X51" s="39"/>
      <c r="Y51"/>
      <c r="AA51" s="27" t="s">
        <v>106</v>
      </c>
      <c r="AB51" s="90">
        <v>0.41319444444444398</v>
      </c>
      <c r="AD51" s="15">
        <f t="shared" si="1"/>
        <v>7.2916666666666685E-2</v>
      </c>
      <c r="AE51" s="58"/>
    </row>
    <row r="52" spans="1:31" hidden="1" x14ac:dyDescent="0.45">
      <c r="B52" s="55"/>
      <c r="C52" s="2"/>
      <c r="D52" s="2"/>
      <c r="E52" s="2"/>
      <c r="F52" s="2"/>
      <c r="U52"/>
      <c r="V52" s="96">
        <v>0.180555555555556</v>
      </c>
      <c r="W52" s="96">
        <f t="shared" si="0"/>
        <v>0.83333333333333393</v>
      </c>
      <c r="X52" s="39"/>
      <c r="Y52"/>
      <c r="AA52" s="27" t="s">
        <v>80</v>
      </c>
      <c r="AB52" s="90">
        <v>0.41666666666666702</v>
      </c>
      <c r="AD52" s="15">
        <f t="shared" si="1"/>
        <v>7.6388888888888909E-2</v>
      </c>
      <c r="AE52" s="58"/>
    </row>
    <row r="53" spans="1:31" hidden="1" x14ac:dyDescent="0.45">
      <c r="B53" s="2"/>
      <c r="C53" s="2"/>
      <c r="D53" s="2"/>
      <c r="E53" s="2"/>
      <c r="F53" s="2"/>
      <c r="U53"/>
      <c r="V53" s="96">
        <v>0.18402777777777801</v>
      </c>
      <c r="W53" s="96">
        <f t="shared" si="0"/>
        <v>0.82986111111111172</v>
      </c>
      <c r="X53" s="39"/>
      <c r="Y53"/>
      <c r="AA53" s="27" t="s">
        <v>56</v>
      </c>
      <c r="AB53" s="90">
        <v>0.42013888888888901</v>
      </c>
      <c r="AD53" s="15">
        <f t="shared" si="1"/>
        <v>7.9861111111111133E-2</v>
      </c>
      <c r="AE53" s="58"/>
    </row>
    <row r="54" spans="1:31" hidden="1" x14ac:dyDescent="0.45">
      <c r="B54" s="2"/>
      <c r="C54" s="2"/>
      <c r="D54" s="2"/>
      <c r="E54" s="2"/>
      <c r="F54" s="2"/>
      <c r="U54"/>
      <c r="V54" s="96">
        <v>0.1875</v>
      </c>
      <c r="W54" s="96">
        <f t="shared" si="0"/>
        <v>0.82638888888888951</v>
      </c>
      <c r="X54" s="39"/>
      <c r="Y54"/>
      <c r="AA54" s="27" t="s">
        <v>30</v>
      </c>
      <c r="AB54" s="90">
        <v>0.42361111111111099</v>
      </c>
      <c r="AD54" s="15">
        <f t="shared" si="1"/>
        <v>8.3333333333333356E-2</v>
      </c>
      <c r="AE54" s="58"/>
    </row>
    <row r="55" spans="1:31" hidden="1" x14ac:dyDescent="0.45">
      <c r="U55"/>
      <c r="V55" s="96">
        <v>0.19097222222222199</v>
      </c>
      <c r="W55" s="96">
        <f t="shared" si="0"/>
        <v>0.8229166666666673</v>
      </c>
      <c r="X55" s="39"/>
      <c r="Y55"/>
      <c r="AA55" s="27" t="s">
        <v>60</v>
      </c>
      <c r="AB55" s="90">
        <v>0.42708333333333298</v>
      </c>
      <c r="AD55" s="15">
        <f t="shared" si="1"/>
        <v>8.680555555555558E-2</v>
      </c>
      <c r="AE55" s="58"/>
    </row>
    <row r="56" spans="1:31" hidden="1" x14ac:dyDescent="0.45">
      <c r="U56"/>
      <c r="V56" s="96">
        <v>0.194444444444444</v>
      </c>
      <c r="W56" s="96">
        <f t="shared" si="0"/>
        <v>0.81944444444444509</v>
      </c>
      <c r="X56" s="39"/>
      <c r="Y56"/>
      <c r="AA56" s="27" t="s">
        <v>33</v>
      </c>
      <c r="AB56" s="90">
        <v>0.43055555555555602</v>
      </c>
      <c r="AD56" s="15">
        <f t="shared" si="1"/>
        <v>9.0277777777777804E-2</v>
      </c>
      <c r="AE56" s="58"/>
    </row>
    <row r="57" spans="1:31" hidden="1" x14ac:dyDescent="0.45">
      <c r="U57"/>
      <c r="V57" s="96">
        <v>0.19791666666666699</v>
      </c>
      <c r="W57" s="96">
        <f t="shared" si="0"/>
        <v>0.81597222222222288</v>
      </c>
      <c r="X57" s="39"/>
      <c r="Y57"/>
      <c r="AA57" s="27" t="s">
        <v>35</v>
      </c>
      <c r="AB57" s="90">
        <v>0.43402777777777801</v>
      </c>
      <c r="AD57" s="15">
        <f t="shared" si="1"/>
        <v>9.3750000000000028E-2</v>
      </c>
      <c r="AE57" s="58"/>
    </row>
    <row r="58" spans="1:31" hidden="1" x14ac:dyDescent="0.45">
      <c r="U58"/>
      <c r="V58" s="96">
        <v>0.20138888888888901</v>
      </c>
      <c r="W58" s="96">
        <f t="shared" si="0"/>
        <v>0.81250000000000067</v>
      </c>
      <c r="X58" s="39"/>
      <c r="Y58"/>
      <c r="AA58" s="27" t="s">
        <v>36</v>
      </c>
      <c r="AB58" s="90">
        <v>0.4375</v>
      </c>
      <c r="AD58" s="15">
        <f t="shared" si="1"/>
        <v>9.7222222222222252E-2</v>
      </c>
      <c r="AE58" s="58"/>
    </row>
    <row r="59" spans="1:31" hidden="1" x14ac:dyDescent="0.45">
      <c r="U59"/>
      <c r="V59" s="96">
        <v>0.20486111111111099</v>
      </c>
      <c r="W59" s="96">
        <f t="shared" si="0"/>
        <v>0.80902777777777846</v>
      </c>
      <c r="X59" s="39"/>
      <c r="Y59"/>
      <c r="AA59" s="27" t="s">
        <v>37</v>
      </c>
      <c r="AB59" s="90">
        <v>0.44097222222222199</v>
      </c>
      <c r="AD59" s="15">
        <f t="shared" si="1"/>
        <v>0.10069444444444448</v>
      </c>
      <c r="AE59" s="58"/>
    </row>
    <row r="60" spans="1:31" hidden="1" x14ac:dyDescent="0.45">
      <c r="U60"/>
      <c r="V60" s="96">
        <v>0.20833333333333301</v>
      </c>
      <c r="W60" s="96">
        <f t="shared" si="0"/>
        <v>0.80555555555555625</v>
      </c>
      <c r="X60" s="39"/>
      <c r="Y60"/>
      <c r="AA60" s="27" t="s">
        <v>0</v>
      </c>
      <c r="AB60" s="90">
        <v>0.44444444444444398</v>
      </c>
      <c r="AD60" s="15">
        <f t="shared" si="1"/>
        <v>0.1041666666666667</v>
      </c>
      <c r="AE60" s="58"/>
    </row>
    <row r="61" spans="1:31" hidden="1" x14ac:dyDescent="0.45">
      <c r="U61"/>
      <c r="V61" s="96">
        <v>0.211805555555556</v>
      </c>
      <c r="W61" s="96">
        <f t="shared" si="0"/>
        <v>0.80208333333333404</v>
      </c>
      <c r="X61" s="39"/>
      <c r="Y61"/>
      <c r="AA61" s="27" t="s">
        <v>38</v>
      </c>
      <c r="AB61" s="90">
        <v>0.44791666666666702</v>
      </c>
      <c r="AD61" s="15">
        <f t="shared" si="1"/>
        <v>0.10763888888888892</v>
      </c>
      <c r="AE61" s="58"/>
    </row>
    <row r="62" spans="1:31" hidden="1" x14ac:dyDescent="0.45">
      <c r="U62"/>
      <c r="V62" s="96">
        <v>0.21527777777777801</v>
      </c>
      <c r="W62" s="96">
        <f t="shared" si="0"/>
        <v>0.79861111111111183</v>
      </c>
      <c r="X62" s="39"/>
      <c r="Y62"/>
      <c r="AA62" s="27" t="s">
        <v>39</v>
      </c>
      <c r="AB62" s="90">
        <v>0.45138888888888901</v>
      </c>
      <c r="AD62" s="15">
        <f t="shared" si="1"/>
        <v>0.11111111111111115</v>
      </c>
      <c r="AE62" s="58"/>
    </row>
    <row r="63" spans="1:31" hidden="1" x14ac:dyDescent="0.45">
      <c r="U63"/>
      <c r="V63" s="96">
        <v>0.21875</v>
      </c>
      <c r="W63" s="96">
        <f t="shared" si="0"/>
        <v>0.79513888888888962</v>
      </c>
      <c r="X63" s="39"/>
      <c r="Y63"/>
      <c r="AA63" s="27" t="s">
        <v>73</v>
      </c>
      <c r="AB63" s="90">
        <v>0.45486111111111099</v>
      </c>
      <c r="AD63" s="15">
        <f t="shared" si="1"/>
        <v>0.11458333333333337</v>
      </c>
      <c r="AE63" s="58"/>
    </row>
    <row r="64" spans="1:31" hidden="1" x14ac:dyDescent="0.45">
      <c r="U64"/>
      <c r="V64" s="96">
        <v>0.22222222222222199</v>
      </c>
      <c r="W64" s="96">
        <f t="shared" si="0"/>
        <v>0.79166666666666741</v>
      </c>
      <c r="X64" s="39"/>
      <c r="Y64"/>
      <c r="AA64" s="27" t="s">
        <v>41</v>
      </c>
      <c r="AB64" s="90">
        <v>0.45833333333333298</v>
      </c>
      <c r="AD64" s="15">
        <f t="shared" si="1"/>
        <v>0.11805555555555559</v>
      </c>
      <c r="AE64" s="58"/>
    </row>
    <row r="65" spans="21:31" hidden="1" x14ac:dyDescent="0.45">
      <c r="U65"/>
      <c r="V65" s="96">
        <v>0.225694444444444</v>
      </c>
      <c r="W65" s="96">
        <f t="shared" si="0"/>
        <v>0.7881944444444452</v>
      </c>
      <c r="X65" s="39"/>
      <c r="Y65"/>
      <c r="AA65" s="27" t="s">
        <v>113</v>
      </c>
      <c r="AB65" s="90">
        <v>0.46180555555555602</v>
      </c>
      <c r="AD65" s="15">
        <f t="shared" si="1"/>
        <v>0.12152777777777782</v>
      </c>
      <c r="AE65" s="58"/>
    </row>
    <row r="66" spans="21:31" hidden="1" x14ac:dyDescent="0.45">
      <c r="U66"/>
      <c r="V66" s="96">
        <v>0.22916666666666699</v>
      </c>
      <c r="W66" s="96">
        <f t="shared" si="0"/>
        <v>0.78472222222222299</v>
      </c>
      <c r="X66" s="39"/>
      <c r="Y66"/>
      <c r="AA66" s="27" t="s">
        <v>42</v>
      </c>
      <c r="AB66" s="90">
        <v>0.46527777777777801</v>
      </c>
      <c r="AD66" s="15">
        <f t="shared" si="1"/>
        <v>0.12500000000000003</v>
      </c>
      <c r="AE66" s="58"/>
    </row>
    <row r="67" spans="21:31" hidden="1" x14ac:dyDescent="0.45">
      <c r="U67"/>
      <c r="V67" s="96">
        <v>0.23263888888888901</v>
      </c>
      <c r="W67" s="96">
        <f t="shared" si="0"/>
        <v>0.78125000000000078</v>
      </c>
      <c r="X67" s="39"/>
      <c r="Y67"/>
      <c r="AA67" s="27" t="s">
        <v>43</v>
      </c>
      <c r="AB67" s="90">
        <v>0.46875</v>
      </c>
      <c r="AD67" s="15">
        <f t="shared" si="1"/>
        <v>0.12847222222222224</v>
      </c>
      <c r="AE67" s="58"/>
    </row>
    <row r="68" spans="21:31" hidden="1" x14ac:dyDescent="0.45">
      <c r="U68"/>
      <c r="V68" s="96">
        <v>0.23611111111111099</v>
      </c>
      <c r="W68" s="96">
        <f t="shared" ref="W68:W131" si="2">IF(W67&lt;TIME(0,5,0),1,W67-TIME(0,5,0))</f>
        <v>0.77777777777777857</v>
      </c>
      <c r="X68" s="39"/>
      <c r="Y68"/>
      <c r="AA68" s="27" t="s">
        <v>64</v>
      </c>
      <c r="AB68" s="90">
        <v>0.47222222222222199</v>
      </c>
      <c r="AD68" s="15">
        <f t="shared" si="1"/>
        <v>0.13194444444444445</v>
      </c>
      <c r="AE68" s="58"/>
    </row>
    <row r="69" spans="21:31" hidden="1" x14ac:dyDescent="0.45">
      <c r="U69"/>
      <c r="V69" s="96">
        <v>0.23958333333333301</v>
      </c>
      <c r="W69" s="96">
        <f t="shared" si="2"/>
        <v>0.77430555555555636</v>
      </c>
      <c r="X69" s="39"/>
      <c r="Y69"/>
      <c r="AA69" s="27" t="s">
        <v>81</v>
      </c>
      <c r="AB69" s="90">
        <v>0.47569444444444398</v>
      </c>
      <c r="AD69" s="15">
        <f t="shared" si="1"/>
        <v>0.13541666666666666</v>
      </c>
      <c r="AE69" s="58"/>
    </row>
    <row r="70" spans="21:31" hidden="1" x14ac:dyDescent="0.45">
      <c r="U70"/>
      <c r="V70" s="96">
        <v>0.243055555555556</v>
      </c>
      <c r="W70" s="96">
        <f t="shared" si="2"/>
        <v>0.77083333333333415</v>
      </c>
      <c r="X70" s="39"/>
      <c r="Y70"/>
      <c r="AA70" s="27" t="s">
        <v>85</v>
      </c>
      <c r="AB70" s="90">
        <v>0.47916666666666702</v>
      </c>
      <c r="AD70" s="15">
        <f t="shared" si="1"/>
        <v>0.13888888888888887</v>
      </c>
      <c r="AE70" s="58"/>
    </row>
    <row r="71" spans="21:31" hidden="1" x14ac:dyDescent="0.45">
      <c r="U71"/>
      <c r="V71" s="96">
        <v>0.24652777777777801</v>
      </c>
      <c r="W71" s="96">
        <f t="shared" si="2"/>
        <v>0.76736111111111194</v>
      </c>
      <c r="X71" s="39"/>
      <c r="Y71"/>
      <c r="AA71" s="27" t="s">
        <v>109</v>
      </c>
      <c r="AB71" s="90">
        <v>0.48263888888888901</v>
      </c>
      <c r="AD71" s="15">
        <f t="shared" ref="AD71:AD134" si="3">IF(AND(HOUR(AD70)=23,MINUTE(AD70)=55),0,AD70+TIME(0,5,0))</f>
        <v>0.14236111111111108</v>
      </c>
      <c r="AE71" s="58"/>
    </row>
    <row r="72" spans="21:31" hidden="1" x14ac:dyDescent="0.45">
      <c r="U72"/>
      <c r="V72" s="96">
        <v>0.25</v>
      </c>
      <c r="W72" s="96">
        <f t="shared" si="2"/>
        <v>0.76388888888888973</v>
      </c>
      <c r="X72" s="39"/>
      <c r="Y72"/>
      <c r="AA72" s="27" t="s">
        <v>44</v>
      </c>
      <c r="AB72" s="90">
        <v>0.48611111111111099</v>
      </c>
      <c r="AD72" s="15">
        <f t="shared" si="3"/>
        <v>0.14583333333333329</v>
      </c>
      <c r="AE72" s="58"/>
    </row>
    <row r="73" spans="21:31" hidden="1" x14ac:dyDescent="0.45">
      <c r="U73"/>
      <c r="V73" s="96">
        <v>0.25347222222222199</v>
      </c>
      <c r="W73" s="96">
        <f t="shared" si="2"/>
        <v>0.76041666666666752</v>
      </c>
      <c r="X73" s="39"/>
      <c r="Y73"/>
      <c r="AA73" s="27" t="s">
        <v>129</v>
      </c>
      <c r="AB73" s="90">
        <v>0.48958333333333298</v>
      </c>
      <c r="AD73" s="15">
        <f t="shared" si="3"/>
        <v>0.1493055555555555</v>
      </c>
      <c r="AE73" s="58"/>
    </row>
    <row r="74" spans="21:31" hidden="1" x14ac:dyDescent="0.45">
      <c r="U74"/>
      <c r="V74" s="96">
        <v>0.25694444444444398</v>
      </c>
      <c r="W74" s="96">
        <f t="shared" si="2"/>
        <v>0.75694444444444531</v>
      </c>
      <c r="X74" s="39"/>
      <c r="Y74"/>
      <c r="AA74" s="27" t="s">
        <v>78</v>
      </c>
      <c r="AB74" s="90">
        <v>0.49305555555555602</v>
      </c>
      <c r="AD74" s="15">
        <f t="shared" si="3"/>
        <v>0.15277777777777771</v>
      </c>
      <c r="AE74" s="58"/>
    </row>
    <row r="75" spans="21:31" hidden="1" x14ac:dyDescent="0.45">
      <c r="U75"/>
      <c r="V75" s="96">
        <v>0.26041666666666702</v>
      </c>
      <c r="W75" s="96">
        <f t="shared" si="2"/>
        <v>0.7534722222222231</v>
      </c>
      <c r="X75" s="39"/>
      <c r="Y75"/>
      <c r="AA75" s="27" t="s">
        <v>76</v>
      </c>
      <c r="AB75" s="90">
        <v>0.49652777777777801</v>
      </c>
      <c r="AD75" s="15">
        <f t="shared" si="3"/>
        <v>0.15624999999999992</v>
      </c>
      <c r="AE75" s="58"/>
    </row>
    <row r="76" spans="21:31" hidden="1" x14ac:dyDescent="0.45">
      <c r="U76"/>
      <c r="V76" s="96">
        <v>0.26388888888888901</v>
      </c>
      <c r="W76" s="96">
        <f t="shared" si="2"/>
        <v>0.75000000000000089</v>
      </c>
      <c r="X76" s="39"/>
      <c r="Y76"/>
      <c r="AA76" s="27" t="s">
        <v>95</v>
      </c>
      <c r="AB76" s="90">
        <v>0.5</v>
      </c>
      <c r="AD76" s="15">
        <f t="shared" si="3"/>
        <v>0.15972222222222213</v>
      </c>
      <c r="AE76" s="58"/>
    </row>
    <row r="77" spans="21:31" hidden="1" x14ac:dyDescent="0.45">
      <c r="U77"/>
      <c r="V77" s="96">
        <v>0.26736111111111099</v>
      </c>
      <c r="W77" s="96">
        <f t="shared" si="2"/>
        <v>0.74652777777777868</v>
      </c>
      <c r="X77" s="39"/>
      <c r="Y77"/>
      <c r="AA77" s="27" t="s">
        <v>108</v>
      </c>
      <c r="AD77" s="15">
        <f t="shared" si="3"/>
        <v>0.16319444444444434</v>
      </c>
      <c r="AE77" s="58"/>
    </row>
    <row r="78" spans="21:31" hidden="1" x14ac:dyDescent="0.45">
      <c r="U78"/>
      <c r="V78" s="96">
        <v>0.27083333333333298</v>
      </c>
      <c r="W78" s="96">
        <f t="shared" si="2"/>
        <v>0.74305555555555647</v>
      </c>
      <c r="X78" s="39"/>
      <c r="Y78"/>
      <c r="AA78" s="27" t="s">
        <v>84</v>
      </c>
      <c r="AD78" s="15">
        <f t="shared" si="3"/>
        <v>0.16666666666666655</v>
      </c>
      <c r="AE78" s="58"/>
    </row>
    <row r="79" spans="21:31" hidden="1" x14ac:dyDescent="0.45">
      <c r="U79"/>
      <c r="V79" s="96">
        <v>0.27430555555555602</v>
      </c>
      <c r="W79" s="96">
        <f t="shared" si="2"/>
        <v>0.73958333333333426</v>
      </c>
      <c r="X79" s="39"/>
      <c r="Y79"/>
      <c r="AA79" s="27" t="s">
        <v>52</v>
      </c>
      <c r="AD79" s="15">
        <f t="shared" si="3"/>
        <v>0.17013888888888876</v>
      </c>
      <c r="AE79" s="58"/>
    </row>
    <row r="80" spans="21:31" hidden="1" x14ac:dyDescent="0.45">
      <c r="U80"/>
      <c r="V80" s="96">
        <v>0.27777777777777801</v>
      </c>
      <c r="W80" s="96">
        <f t="shared" si="2"/>
        <v>0.73611111111111205</v>
      </c>
      <c r="X80" s="39"/>
      <c r="Y80"/>
      <c r="AA80" s="27" t="s">
        <v>59</v>
      </c>
      <c r="AD80" s="15">
        <f t="shared" si="3"/>
        <v>0.17361111111111097</v>
      </c>
      <c r="AE80" s="58"/>
    </row>
    <row r="81" spans="21:31" hidden="1" x14ac:dyDescent="0.45">
      <c r="U81"/>
      <c r="V81" s="96">
        <v>0.28125</v>
      </c>
      <c r="W81" s="96">
        <f t="shared" si="2"/>
        <v>0.73263888888888984</v>
      </c>
      <c r="X81" s="39"/>
      <c r="Y81"/>
      <c r="AA81" s="27" t="s">
        <v>39</v>
      </c>
      <c r="AD81" s="15">
        <f t="shared" si="3"/>
        <v>0.17708333333333318</v>
      </c>
      <c r="AE81" s="58"/>
    </row>
    <row r="82" spans="21:31" hidden="1" x14ac:dyDescent="0.45">
      <c r="U82"/>
      <c r="V82" s="96">
        <v>0.28472222222222199</v>
      </c>
      <c r="W82" s="96">
        <f t="shared" si="2"/>
        <v>0.72916666666666763</v>
      </c>
      <c r="X82" s="39"/>
      <c r="Y82"/>
      <c r="AA82" s="27" t="s">
        <v>40</v>
      </c>
      <c r="AD82" s="15">
        <f t="shared" si="3"/>
        <v>0.18055555555555539</v>
      </c>
      <c r="AE82" s="58"/>
    </row>
    <row r="83" spans="21:31" hidden="1" x14ac:dyDescent="0.45">
      <c r="U83"/>
      <c r="V83" s="96">
        <v>0.28819444444444398</v>
      </c>
      <c r="W83" s="96">
        <f t="shared" si="2"/>
        <v>0.72569444444444542</v>
      </c>
      <c r="X83" s="39"/>
      <c r="Y83"/>
      <c r="AA83" s="27" t="s">
        <v>96</v>
      </c>
      <c r="AD83" s="15">
        <f t="shared" si="3"/>
        <v>0.1840277777777776</v>
      </c>
      <c r="AE83" s="58"/>
    </row>
    <row r="84" spans="21:31" hidden="1" x14ac:dyDescent="0.45">
      <c r="U84"/>
      <c r="V84" s="96">
        <v>0.29166666666666702</v>
      </c>
      <c r="W84" s="96">
        <f t="shared" si="2"/>
        <v>0.72222222222222321</v>
      </c>
      <c r="X84" s="39"/>
      <c r="Y84"/>
      <c r="AA84" s="27" t="s">
        <v>74</v>
      </c>
      <c r="AD84" s="15">
        <f t="shared" si="3"/>
        <v>0.18749999999999981</v>
      </c>
      <c r="AE84" s="58"/>
    </row>
    <row r="85" spans="21:31" hidden="1" x14ac:dyDescent="0.45">
      <c r="U85"/>
      <c r="V85" s="96">
        <v>0.29513888888888901</v>
      </c>
      <c r="W85" s="96">
        <f t="shared" si="2"/>
        <v>0.718750000000001</v>
      </c>
      <c r="X85" s="39"/>
      <c r="Y85"/>
      <c r="AA85" s="27" t="s">
        <v>82</v>
      </c>
      <c r="AD85" s="15">
        <f t="shared" si="3"/>
        <v>0.19097222222222202</v>
      </c>
      <c r="AE85" s="58"/>
    </row>
    <row r="86" spans="21:31" hidden="1" x14ac:dyDescent="0.45">
      <c r="U86"/>
      <c r="V86" s="96">
        <v>0.29861111111111099</v>
      </c>
      <c r="W86" s="96">
        <f t="shared" si="2"/>
        <v>0.71527777777777879</v>
      </c>
      <c r="X86" s="39"/>
      <c r="Y86"/>
      <c r="AA86" s="27" t="s">
        <v>99</v>
      </c>
      <c r="AD86" s="15">
        <f t="shared" si="3"/>
        <v>0.19444444444444423</v>
      </c>
      <c r="AE86" s="58"/>
    </row>
    <row r="87" spans="21:31" hidden="1" x14ac:dyDescent="0.45">
      <c r="U87"/>
      <c r="V87" s="96">
        <v>0.30208333333333298</v>
      </c>
      <c r="W87" s="96">
        <f t="shared" si="2"/>
        <v>0.71180555555555658</v>
      </c>
      <c r="X87" s="39"/>
      <c r="Y87"/>
      <c r="AA87" s="27" t="s">
        <v>111</v>
      </c>
      <c r="AD87" s="15">
        <f t="shared" si="3"/>
        <v>0.19791666666666644</v>
      </c>
      <c r="AE87" s="58"/>
    </row>
    <row r="88" spans="21:31" hidden="1" x14ac:dyDescent="0.45">
      <c r="U88"/>
      <c r="V88" s="96">
        <v>0.30555555555555602</v>
      </c>
      <c r="W88" s="96">
        <f t="shared" si="2"/>
        <v>0.70833333333333437</v>
      </c>
      <c r="X88" s="39"/>
      <c r="Y88"/>
      <c r="AA88" s="27" t="s">
        <v>62</v>
      </c>
      <c r="AD88" s="15">
        <f t="shared" si="3"/>
        <v>0.20138888888888865</v>
      </c>
      <c r="AE88" s="58"/>
    </row>
    <row r="89" spans="21:31" hidden="1" x14ac:dyDescent="0.45">
      <c r="U89"/>
      <c r="V89" s="96">
        <v>0.30902777777777801</v>
      </c>
      <c r="W89" s="96">
        <f t="shared" si="2"/>
        <v>0.70486111111111216</v>
      </c>
      <c r="X89" s="39"/>
      <c r="Y89"/>
      <c r="AA89" s="27" t="s">
        <v>91</v>
      </c>
      <c r="AD89" s="15">
        <f t="shared" si="3"/>
        <v>0.20486111111111086</v>
      </c>
      <c r="AE89" s="58"/>
    </row>
    <row r="90" spans="21:31" hidden="1" x14ac:dyDescent="0.45">
      <c r="U90"/>
      <c r="V90" s="96">
        <v>0.3125</v>
      </c>
      <c r="W90" s="96">
        <f t="shared" si="2"/>
        <v>0.70138888888888995</v>
      </c>
      <c r="X90" s="39"/>
      <c r="Y90"/>
      <c r="AA90" s="27" t="s">
        <v>45</v>
      </c>
      <c r="AD90" s="15">
        <f t="shared" si="3"/>
        <v>0.20833333333333307</v>
      </c>
      <c r="AE90" s="58"/>
    </row>
    <row r="91" spans="21:31" hidden="1" x14ac:dyDescent="0.45">
      <c r="U91"/>
      <c r="V91" s="96">
        <v>0.31597222222222199</v>
      </c>
      <c r="W91" s="96">
        <f t="shared" si="2"/>
        <v>0.69791666666666774</v>
      </c>
      <c r="X91" s="39"/>
      <c r="Y91"/>
      <c r="AA91" s="27" t="s">
        <v>129</v>
      </c>
      <c r="AD91" s="15">
        <f t="shared" si="3"/>
        <v>0.21180555555555527</v>
      </c>
      <c r="AE91" s="58"/>
    </row>
    <row r="92" spans="21:31" hidden="1" x14ac:dyDescent="0.45">
      <c r="U92"/>
      <c r="V92" s="96">
        <v>0.31944444444444398</v>
      </c>
      <c r="W92" s="96">
        <f t="shared" si="2"/>
        <v>0.69444444444444553</v>
      </c>
      <c r="X92" s="39"/>
      <c r="Y92"/>
      <c r="AA92" s="27" t="s">
        <v>104</v>
      </c>
      <c r="AD92" s="15">
        <f t="shared" si="3"/>
        <v>0.21527777777777748</v>
      </c>
      <c r="AE92" s="58"/>
    </row>
    <row r="93" spans="21:31" hidden="1" x14ac:dyDescent="0.45">
      <c r="U93"/>
      <c r="V93" s="96">
        <v>0.32291666666666702</v>
      </c>
      <c r="W93" s="96">
        <f t="shared" si="2"/>
        <v>0.69097222222222332</v>
      </c>
      <c r="X93" s="39"/>
      <c r="Y93"/>
      <c r="AA93" s="91" t="s">
        <v>90</v>
      </c>
      <c r="AD93" s="15">
        <f t="shared" si="3"/>
        <v>0.21874999999999969</v>
      </c>
      <c r="AE93" s="58"/>
    </row>
    <row r="94" spans="21:31" hidden="1" x14ac:dyDescent="0.45">
      <c r="U94"/>
      <c r="V94" s="96">
        <v>0.32638888888888901</v>
      </c>
      <c r="W94" s="96">
        <f t="shared" si="2"/>
        <v>0.68750000000000111</v>
      </c>
      <c r="X94" s="39"/>
      <c r="Y94"/>
      <c r="AA94" s="91" t="s">
        <v>107</v>
      </c>
      <c r="AD94" s="15">
        <f t="shared" si="3"/>
        <v>0.2222222222222219</v>
      </c>
      <c r="AE94" s="58"/>
    </row>
    <row r="95" spans="21:31" hidden="1" x14ac:dyDescent="0.45">
      <c r="U95"/>
      <c r="V95" s="96">
        <v>0.32986111111111099</v>
      </c>
      <c r="W95" s="96">
        <f t="shared" si="2"/>
        <v>0.6840277777777789</v>
      </c>
      <c r="X95" s="39"/>
      <c r="Y95"/>
      <c r="AA95" s="91" t="s">
        <v>66</v>
      </c>
      <c r="AD95" s="15">
        <f t="shared" si="3"/>
        <v>0.22569444444444411</v>
      </c>
      <c r="AE95" s="58"/>
    </row>
    <row r="96" spans="21:31" hidden="1" x14ac:dyDescent="0.45">
      <c r="U96"/>
      <c r="V96" s="96">
        <v>0.33333333333333298</v>
      </c>
      <c r="W96" s="96">
        <f t="shared" si="2"/>
        <v>0.68055555555555669</v>
      </c>
      <c r="X96" s="39"/>
      <c r="Y96"/>
      <c r="AA96" s="91" t="s">
        <v>79</v>
      </c>
      <c r="AD96" s="15">
        <f t="shared" si="3"/>
        <v>0.22916666666666632</v>
      </c>
      <c r="AE96" s="58"/>
    </row>
    <row r="97" spans="21:31" hidden="1" x14ac:dyDescent="0.45">
      <c r="U97"/>
      <c r="V97" s="96">
        <v>0.33680555555555602</v>
      </c>
      <c r="W97" s="96">
        <f t="shared" si="2"/>
        <v>0.67708333333333448</v>
      </c>
      <c r="X97" s="39"/>
      <c r="Y97"/>
      <c r="AA97" s="91" t="s">
        <v>103</v>
      </c>
      <c r="AD97" s="15">
        <f t="shared" si="3"/>
        <v>0.23263888888888853</v>
      </c>
      <c r="AE97" s="58"/>
    </row>
    <row r="98" spans="21:31" hidden="1" x14ac:dyDescent="0.45">
      <c r="U98"/>
      <c r="V98" s="96">
        <v>0.34027777777777801</v>
      </c>
      <c r="W98" s="96">
        <f t="shared" si="2"/>
        <v>0.67361111111111227</v>
      </c>
      <c r="X98" s="39"/>
      <c r="Y98"/>
      <c r="AA98" s="91" t="s">
        <v>108</v>
      </c>
      <c r="AD98" s="15">
        <f t="shared" si="3"/>
        <v>0.23611111111111074</v>
      </c>
      <c r="AE98" s="58"/>
    </row>
    <row r="99" spans="21:31" hidden="1" x14ac:dyDescent="0.45">
      <c r="U99"/>
      <c r="V99" s="96">
        <v>0.34375</v>
      </c>
      <c r="W99" s="96">
        <f t="shared" si="2"/>
        <v>0.67013888888889006</v>
      </c>
      <c r="X99" s="39"/>
      <c r="Y99"/>
      <c r="AA99" s="91" t="s">
        <v>122</v>
      </c>
      <c r="AD99" s="15">
        <f t="shared" si="3"/>
        <v>0.23958333333333295</v>
      </c>
      <c r="AE99" s="58"/>
    </row>
    <row r="100" spans="21:31" hidden="1" x14ac:dyDescent="0.45">
      <c r="U100"/>
      <c r="V100" s="96">
        <v>0.34722222222222199</v>
      </c>
      <c r="W100" s="96">
        <f t="shared" si="2"/>
        <v>0.66666666666666785</v>
      </c>
      <c r="X100" s="39"/>
      <c r="Y100"/>
      <c r="AA100" s="91" t="s">
        <v>65</v>
      </c>
      <c r="AD100" s="15">
        <f t="shared" si="3"/>
        <v>0.24305555555555516</v>
      </c>
      <c r="AE100" s="58"/>
    </row>
    <row r="101" spans="21:31" hidden="1" x14ac:dyDescent="0.45">
      <c r="U101"/>
      <c r="V101" s="96">
        <v>0.35069444444444398</v>
      </c>
      <c r="W101" s="96">
        <f t="shared" si="2"/>
        <v>0.66319444444444564</v>
      </c>
      <c r="X101" s="39"/>
      <c r="Y101"/>
      <c r="AA101" s="91" t="s">
        <v>51</v>
      </c>
      <c r="AD101" s="15">
        <f t="shared" si="3"/>
        <v>0.24652777777777737</v>
      </c>
      <c r="AE101" s="58"/>
    </row>
    <row r="102" spans="21:31" hidden="1" x14ac:dyDescent="0.45">
      <c r="U102"/>
      <c r="V102" s="96">
        <v>0.35416666666666702</v>
      </c>
      <c r="W102" s="96">
        <f t="shared" si="2"/>
        <v>0.65972222222222343</v>
      </c>
      <c r="X102" s="39"/>
      <c r="Y102"/>
      <c r="AA102" s="91" t="s">
        <v>53</v>
      </c>
      <c r="AD102" s="15">
        <f t="shared" si="3"/>
        <v>0.24999999999999958</v>
      </c>
      <c r="AE102" s="58"/>
    </row>
    <row r="103" spans="21:31" hidden="1" x14ac:dyDescent="0.45">
      <c r="U103"/>
      <c r="V103" s="96">
        <v>0.35763888888888901</v>
      </c>
      <c r="W103" s="96">
        <f t="shared" si="2"/>
        <v>0.65625000000000122</v>
      </c>
      <c r="X103" s="39"/>
      <c r="Y103"/>
      <c r="AA103" s="91" t="s">
        <v>133</v>
      </c>
      <c r="AD103" s="15">
        <f t="shared" si="3"/>
        <v>0.25347222222222182</v>
      </c>
      <c r="AE103" s="58"/>
    </row>
    <row r="104" spans="21:31" hidden="1" x14ac:dyDescent="0.45">
      <c r="U104"/>
      <c r="V104" s="96">
        <v>0.36111111111111099</v>
      </c>
      <c r="W104" s="96">
        <f t="shared" si="2"/>
        <v>0.65277777777777901</v>
      </c>
      <c r="X104" s="39"/>
      <c r="Y104"/>
      <c r="AA104" s="91" t="s">
        <v>54</v>
      </c>
      <c r="AD104" s="15">
        <f t="shared" si="3"/>
        <v>0.25694444444444403</v>
      </c>
      <c r="AE104" s="58"/>
    </row>
    <row r="105" spans="21:31" hidden="1" x14ac:dyDescent="0.45">
      <c r="U105"/>
      <c r="V105" s="96">
        <v>0.36458333333333298</v>
      </c>
      <c r="W105" s="96">
        <f t="shared" si="2"/>
        <v>0.6493055555555568</v>
      </c>
      <c r="X105" s="39"/>
      <c r="Y105"/>
      <c r="AA105" s="91" t="s">
        <v>56</v>
      </c>
      <c r="AD105" s="15">
        <f t="shared" si="3"/>
        <v>0.26041666666666624</v>
      </c>
      <c r="AE105" s="58"/>
    </row>
    <row r="106" spans="21:31" hidden="1" x14ac:dyDescent="0.45">
      <c r="U106"/>
      <c r="V106" s="96">
        <v>0.36805555555555602</v>
      </c>
      <c r="W106" s="96">
        <f t="shared" si="2"/>
        <v>0.64583333333333459</v>
      </c>
      <c r="X106" s="39"/>
      <c r="Y106"/>
      <c r="AA106" s="91" t="s">
        <v>58</v>
      </c>
      <c r="AD106" s="15">
        <f t="shared" si="3"/>
        <v>0.26388888888888845</v>
      </c>
      <c r="AE106" s="58"/>
    </row>
    <row r="107" spans="21:31" hidden="1" x14ac:dyDescent="0.45">
      <c r="U107"/>
      <c r="V107" s="96">
        <v>0.37152777777777801</v>
      </c>
      <c r="W107" s="96">
        <f t="shared" si="2"/>
        <v>0.64236111111111238</v>
      </c>
      <c r="X107" s="39"/>
      <c r="Y107"/>
      <c r="AA107" s="91" t="s">
        <v>31</v>
      </c>
      <c r="AD107" s="15">
        <f t="shared" si="3"/>
        <v>0.26736111111111066</v>
      </c>
      <c r="AE107" s="58"/>
    </row>
    <row r="108" spans="21:31" hidden="1" x14ac:dyDescent="0.45">
      <c r="U108"/>
      <c r="V108" s="96">
        <v>0.375</v>
      </c>
      <c r="W108" s="96">
        <f t="shared" si="2"/>
        <v>0.63888888888889017</v>
      </c>
      <c r="X108" s="39"/>
      <c r="Y108"/>
      <c r="AA108" s="91" t="s">
        <v>32</v>
      </c>
      <c r="AD108" s="15">
        <f t="shared" si="3"/>
        <v>0.27083333333333287</v>
      </c>
      <c r="AE108" s="58"/>
    </row>
    <row r="109" spans="21:31" hidden="1" x14ac:dyDescent="0.45">
      <c r="U109"/>
      <c r="V109" s="96">
        <v>0.37847222222222199</v>
      </c>
      <c r="W109" s="96">
        <f t="shared" si="2"/>
        <v>0.63541666666666796</v>
      </c>
      <c r="X109" s="39"/>
      <c r="Y109"/>
      <c r="AA109" s="91" t="s">
        <v>34</v>
      </c>
      <c r="AD109" s="15">
        <f t="shared" si="3"/>
        <v>0.27430555555555508</v>
      </c>
      <c r="AE109" s="58"/>
    </row>
    <row r="110" spans="21:31" hidden="1" x14ac:dyDescent="0.45">
      <c r="U110"/>
      <c r="V110" s="96">
        <v>0.38194444444444398</v>
      </c>
      <c r="W110" s="96">
        <f t="shared" si="2"/>
        <v>0.63194444444444575</v>
      </c>
      <c r="X110" s="39"/>
      <c r="Y110"/>
      <c r="AA110" s="91" t="s">
        <v>134</v>
      </c>
      <c r="AD110" s="15">
        <f t="shared" si="3"/>
        <v>0.27777777777777729</v>
      </c>
      <c r="AE110" s="58"/>
    </row>
    <row r="111" spans="21:31" hidden="1" x14ac:dyDescent="0.45">
      <c r="U111"/>
      <c r="V111" s="96">
        <v>0.38541666666666702</v>
      </c>
      <c r="W111" s="96">
        <f t="shared" si="2"/>
        <v>0.62847222222222354</v>
      </c>
      <c r="X111" s="39"/>
      <c r="Y111"/>
      <c r="AA111" s="91" t="s">
        <v>63</v>
      </c>
      <c r="AD111" s="15">
        <f t="shared" si="3"/>
        <v>0.2812499999999995</v>
      </c>
      <c r="AE111" s="58"/>
    </row>
    <row r="112" spans="21:31" hidden="1" x14ac:dyDescent="0.45">
      <c r="U112"/>
      <c r="V112" s="96">
        <v>0.38888888888888901</v>
      </c>
      <c r="W112" s="96">
        <f t="shared" si="2"/>
        <v>0.62500000000000133</v>
      </c>
      <c r="X112" s="39"/>
      <c r="Y112"/>
      <c r="AA112" s="91" t="s">
        <v>135</v>
      </c>
      <c r="AD112" s="15">
        <f t="shared" si="3"/>
        <v>0.28472222222222171</v>
      </c>
      <c r="AE112" s="58"/>
    </row>
    <row r="113" spans="21:31" hidden="1" x14ac:dyDescent="0.45">
      <c r="U113"/>
      <c r="V113" s="96">
        <v>0.39236111111111099</v>
      </c>
      <c r="W113" s="96">
        <f t="shared" si="2"/>
        <v>0.62152777777777912</v>
      </c>
      <c r="X113" s="39"/>
      <c r="Y113"/>
      <c r="AA113" s="91" t="s">
        <v>123</v>
      </c>
      <c r="AD113" s="15">
        <f t="shared" si="3"/>
        <v>0.28819444444444392</v>
      </c>
      <c r="AE113" s="58"/>
    </row>
    <row r="114" spans="21:31" hidden="1" x14ac:dyDescent="0.45">
      <c r="U114"/>
      <c r="V114" s="96">
        <v>0.39583333333333298</v>
      </c>
      <c r="W114" s="96">
        <f t="shared" si="2"/>
        <v>0.61805555555555691</v>
      </c>
      <c r="X114" s="39"/>
      <c r="Y114"/>
      <c r="AA114" s="91" t="s">
        <v>69</v>
      </c>
      <c r="AD114" s="15">
        <f t="shared" si="3"/>
        <v>0.29166666666666613</v>
      </c>
      <c r="AE114" s="58"/>
    </row>
    <row r="115" spans="21:31" hidden="1" x14ac:dyDescent="0.45">
      <c r="U115"/>
      <c r="V115" s="96">
        <v>0.39930555555555602</v>
      </c>
      <c r="W115" s="96">
        <f t="shared" si="2"/>
        <v>0.6145833333333347</v>
      </c>
      <c r="X115" s="39"/>
      <c r="Y115"/>
      <c r="AA115" s="91" t="s">
        <v>71</v>
      </c>
      <c r="AD115" s="15">
        <f t="shared" si="3"/>
        <v>0.29513888888888834</v>
      </c>
      <c r="AE115" s="58"/>
    </row>
    <row r="116" spans="21:31" hidden="1" x14ac:dyDescent="0.45">
      <c r="U116"/>
      <c r="V116" s="96">
        <v>0.40277777777777801</v>
      </c>
      <c r="W116" s="96">
        <f t="shared" si="2"/>
        <v>0.61111111111111249</v>
      </c>
      <c r="X116" s="39"/>
      <c r="Y116"/>
      <c r="AA116" s="91" t="s">
        <v>72</v>
      </c>
      <c r="AD116" s="15">
        <f t="shared" si="3"/>
        <v>0.29861111111111055</v>
      </c>
      <c r="AE116" s="58"/>
    </row>
    <row r="117" spans="21:31" hidden="1" x14ac:dyDescent="0.45">
      <c r="U117"/>
      <c r="V117" s="96">
        <v>0.40625</v>
      </c>
      <c r="W117" s="96">
        <f t="shared" si="2"/>
        <v>0.60763888888889028</v>
      </c>
      <c r="X117" s="39"/>
      <c r="Y117"/>
      <c r="AA117" s="91" t="s">
        <v>136</v>
      </c>
      <c r="AD117" s="15">
        <f t="shared" si="3"/>
        <v>0.30208333333333276</v>
      </c>
      <c r="AE117" s="58"/>
    </row>
    <row r="118" spans="21:31" hidden="1" x14ac:dyDescent="0.45">
      <c r="U118"/>
      <c r="V118" s="96">
        <v>0.40972222222222199</v>
      </c>
      <c r="W118" s="96">
        <f t="shared" si="2"/>
        <v>0.60416666666666807</v>
      </c>
      <c r="X118" s="39"/>
      <c r="Y118"/>
      <c r="AA118" s="91" t="s">
        <v>77</v>
      </c>
      <c r="AD118" s="15">
        <f t="shared" si="3"/>
        <v>0.30555555555555497</v>
      </c>
      <c r="AE118" s="58"/>
    </row>
    <row r="119" spans="21:31" hidden="1" x14ac:dyDescent="0.45">
      <c r="U119"/>
      <c r="V119" s="96">
        <v>0.41319444444444398</v>
      </c>
      <c r="W119" s="96">
        <f t="shared" si="2"/>
        <v>0.60069444444444586</v>
      </c>
      <c r="X119" s="39"/>
      <c r="Y119"/>
      <c r="AA119" s="91" t="s">
        <v>75</v>
      </c>
      <c r="AD119" s="15">
        <f t="shared" si="3"/>
        <v>0.30902777777777718</v>
      </c>
      <c r="AE119" s="58"/>
    </row>
    <row r="120" spans="21:31" hidden="1" x14ac:dyDescent="0.45">
      <c r="U120"/>
      <c r="V120" s="96">
        <v>0.41666666666666702</v>
      </c>
      <c r="W120" s="96">
        <f t="shared" si="2"/>
        <v>0.59722222222222365</v>
      </c>
      <c r="X120" s="39"/>
      <c r="Y120"/>
      <c r="AA120" s="91" t="s">
        <v>40</v>
      </c>
      <c r="AD120" s="15">
        <f t="shared" si="3"/>
        <v>0.31249999999999939</v>
      </c>
      <c r="AE120" s="58"/>
    </row>
    <row r="121" spans="21:31" hidden="1" x14ac:dyDescent="0.45">
      <c r="U121"/>
      <c r="V121" s="96">
        <v>0.42013888888888901</v>
      </c>
      <c r="W121" s="96">
        <f t="shared" si="2"/>
        <v>0.59375000000000144</v>
      </c>
      <c r="X121" s="39"/>
      <c r="Y121"/>
      <c r="AA121" s="91" t="s">
        <v>67</v>
      </c>
      <c r="AD121" s="15">
        <f t="shared" si="3"/>
        <v>0.3159722222222216</v>
      </c>
      <c r="AE121" s="58"/>
    </row>
    <row r="122" spans="21:31" hidden="1" x14ac:dyDescent="0.45">
      <c r="U122"/>
      <c r="V122" s="96">
        <v>0.42361111111111099</v>
      </c>
      <c r="W122" s="96">
        <f t="shared" si="2"/>
        <v>0.59027777777777923</v>
      </c>
      <c r="X122" s="39"/>
      <c r="Y122"/>
      <c r="AA122" s="91" t="s">
        <v>42</v>
      </c>
      <c r="AD122" s="15">
        <f t="shared" si="3"/>
        <v>0.31944444444444381</v>
      </c>
      <c r="AE122" s="58"/>
    </row>
    <row r="123" spans="21:31" hidden="1" x14ac:dyDescent="0.45">
      <c r="U123"/>
      <c r="V123" s="96">
        <v>0.42708333333333298</v>
      </c>
      <c r="W123" s="96">
        <f t="shared" si="2"/>
        <v>0.58680555555555702</v>
      </c>
      <c r="X123" s="39"/>
      <c r="Y123"/>
      <c r="AA123" s="91" t="s">
        <v>137</v>
      </c>
      <c r="AD123" s="15">
        <f t="shared" si="3"/>
        <v>0.32291666666666602</v>
      </c>
      <c r="AE123" s="58"/>
    </row>
    <row r="124" spans="21:31" hidden="1" x14ac:dyDescent="0.45">
      <c r="U124"/>
      <c r="V124" s="96">
        <v>0.43055555555555602</v>
      </c>
      <c r="W124" s="96">
        <f t="shared" si="2"/>
        <v>0.58333333333333481</v>
      </c>
      <c r="X124" s="39"/>
      <c r="Y124"/>
      <c r="AA124" s="91" t="s">
        <v>89</v>
      </c>
      <c r="AD124" s="15">
        <f t="shared" si="3"/>
        <v>0.32638888888888823</v>
      </c>
      <c r="AE124" s="58"/>
    </row>
    <row r="125" spans="21:31" hidden="1" x14ac:dyDescent="0.45">
      <c r="U125"/>
      <c r="V125" s="96">
        <v>0.43402777777777801</v>
      </c>
      <c r="W125" s="96">
        <f t="shared" si="2"/>
        <v>0.5798611111111126</v>
      </c>
      <c r="X125" s="39"/>
      <c r="Y125"/>
      <c r="AA125" s="91" t="s">
        <v>138</v>
      </c>
      <c r="AD125" s="15">
        <f t="shared" si="3"/>
        <v>0.32986111111111044</v>
      </c>
      <c r="AE125" s="58"/>
    </row>
    <row r="126" spans="21:31" hidden="1" x14ac:dyDescent="0.45">
      <c r="U126"/>
      <c r="V126" s="96">
        <v>0.4375</v>
      </c>
      <c r="W126" s="96">
        <f t="shared" si="2"/>
        <v>0.57638888888889039</v>
      </c>
      <c r="X126" s="39"/>
      <c r="Y126"/>
      <c r="AA126" s="91" t="s">
        <v>96</v>
      </c>
      <c r="AD126" s="15">
        <f t="shared" si="3"/>
        <v>0.33333333333333265</v>
      </c>
      <c r="AE126" s="58"/>
    </row>
    <row r="127" spans="21:31" hidden="1" x14ac:dyDescent="0.45">
      <c r="U127"/>
      <c r="V127" s="96">
        <v>0.44097222222222199</v>
      </c>
      <c r="W127" s="96">
        <f t="shared" si="2"/>
        <v>0.57291666666666818</v>
      </c>
      <c r="X127" s="39"/>
      <c r="Y127"/>
      <c r="AA127" s="91" t="s">
        <v>97</v>
      </c>
      <c r="AD127" s="15">
        <f t="shared" si="3"/>
        <v>0.33680555555555486</v>
      </c>
      <c r="AE127" s="58"/>
    </row>
    <row r="128" spans="21:31" hidden="1" x14ac:dyDescent="0.45">
      <c r="U128"/>
      <c r="V128" s="96">
        <v>0.44444444444444398</v>
      </c>
      <c r="W128" s="96">
        <f t="shared" si="2"/>
        <v>0.56944444444444597</v>
      </c>
      <c r="X128" s="39"/>
      <c r="Y128"/>
      <c r="AA128" s="91" t="s">
        <v>68</v>
      </c>
      <c r="AD128" s="15">
        <f t="shared" si="3"/>
        <v>0.34027777777777707</v>
      </c>
      <c r="AE128" s="58"/>
    </row>
    <row r="129" spans="21:31" hidden="1" x14ac:dyDescent="0.45">
      <c r="U129"/>
      <c r="V129" s="96">
        <v>0.44791666666666702</v>
      </c>
      <c r="W129" s="96">
        <f t="shared" si="2"/>
        <v>0.56597222222222376</v>
      </c>
      <c r="X129" s="39"/>
      <c r="Y129"/>
      <c r="AA129" s="91" t="s">
        <v>74</v>
      </c>
      <c r="AD129" s="15">
        <f t="shared" si="3"/>
        <v>0.34374999999999928</v>
      </c>
      <c r="AE129" s="58"/>
    </row>
    <row r="130" spans="21:31" hidden="1" x14ac:dyDescent="0.45">
      <c r="U130"/>
      <c r="V130" s="96">
        <v>0.45138888888888901</v>
      </c>
      <c r="W130" s="96">
        <f t="shared" si="2"/>
        <v>0.56250000000000155</v>
      </c>
      <c r="X130" s="39"/>
      <c r="Y130"/>
      <c r="AA130" s="91" t="s">
        <v>83</v>
      </c>
      <c r="AD130" s="15">
        <f t="shared" si="3"/>
        <v>0.34722222222222149</v>
      </c>
      <c r="AE130" s="58"/>
    </row>
    <row r="131" spans="21:31" hidden="1" x14ac:dyDescent="0.45">
      <c r="U131"/>
      <c r="V131" s="96">
        <v>0.45486111111111099</v>
      </c>
      <c r="W131" s="96">
        <f t="shared" si="2"/>
        <v>0.55902777777777934</v>
      </c>
      <c r="X131" s="39"/>
      <c r="Y131"/>
      <c r="AA131" s="91" t="s">
        <v>100</v>
      </c>
      <c r="AD131" s="15">
        <f t="shared" si="3"/>
        <v>0.3506944444444437</v>
      </c>
      <c r="AE131" s="58"/>
    </row>
    <row r="132" spans="21:31" hidden="1" x14ac:dyDescent="0.45">
      <c r="U132"/>
      <c r="V132" s="96">
        <v>0.45833333333333298</v>
      </c>
      <c r="W132" s="96">
        <f t="shared" ref="W132:W195" si="4">IF(W131&lt;TIME(0,5,0),1,W131-TIME(0,5,0))</f>
        <v>0.55555555555555713</v>
      </c>
      <c r="X132" s="39"/>
      <c r="Y132"/>
      <c r="AA132" s="91" t="s">
        <v>109</v>
      </c>
      <c r="AD132" s="15">
        <f t="shared" si="3"/>
        <v>0.35416666666666591</v>
      </c>
      <c r="AE132" s="58"/>
    </row>
    <row r="133" spans="21:31" hidden="1" x14ac:dyDescent="0.45">
      <c r="U133"/>
      <c r="V133" s="96">
        <v>0.46180555555555602</v>
      </c>
      <c r="W133" s="96">
        <f t="shared" si="4"/>
        <v>0.55208333333333492</v>
      </c>
      <c r="X133" s="39"/>
      <c r="Y133"/>
      <c r="AA133" s="91" t="s">
        <v>111</v>
      </c>
      <c r="AD133" s="15">
        <f t="shared" si="3"/>
        <v>0.35763888888888812</v>
      </c>
      <c r="AE133" s="58"/>
    </row>
    <row r="134" spans="21:31" hidden="1" x14ac:dyDescent="0.45">
      <c r="U134"/>
      <c r="V134" s="96">
        <v>0.46527777777777801</v>
      </c>
      <c r="W134" s="96">
        <f t="shared" si="4"/>
        <v>0.54861111111111271</v>
      </c>
      <c r="X134" s="39"/>
      <c r="Y134"/>
      <c r="AA134" s="91" t="s">
        <v>62</v>
      </c>
      <c r="AD134" s="15">
        <f t="shared" si="3"/>
        <v>0.36111111111111033</v>
      </c>
      <c r="AE134" s="58"/>
    </row>
    <row r="135" spans="21:31" hidden="1" x14ac:dyDescent="0.45">
      <c r="U135"/>
      <c r="V135" s="96">
        <v>0.46875</v>
      </c>
      <c r="W135" s="96">
        <f t="shared" si="4"/>
        <v>0.5451388888888905</v>
      </c>
      <c r="X135" s="39"/>
      <c r="Y135"/>
      <c r="AA135" s="91" t="s">
        <v>105</v>
      </c>
      <c r="AD135" s="15">
        <f t="shared" ref="AD135:AD193" si="5">IF(AND(HOUR(AD134)=23,MINUTE(AD134)=55),0,AD134+TIME(0,5,0))</f>
        <v>0.36458333333333254</v>
      </c>
      <c r="AE135" s="58"/>
    </row>
    <row r="136" spans="21:31" hidden="1" x14ac:dyDescent="0.45">
      <c r="U136"/>
      <c r="V136" s="96">
        <v>0.47222222222222199</v>
      </c>
      <c r="W136" s="96">
        <f t="shared" si="4"/>
        <v>0.54166666666666829</v>
      </c>
      <c r="X136" s="39"/>
      <c r="Y136"/>
      <c r="AA136" s="91" t="s">
        <v>45</v>
      </c>
      <c r="AD136" s="15">
        <f t="shared" si="5"/>
        <v>0.36805555555555475</v>
      </c>
      <c r="AE136" s="58"/>
    </row>
    <row r="137" spans="21:31" hidden="1" x14ac:dyDescent="0.45">
      <c r="U137"/>
      <c r="V137" s="96">
        <v>0.47569444444444398</v>
      </c>
      <c r="W137" s="96">
        <f t="shared" si="4"/>
        <v>0.53819444444444609</v>
      </c>
      <c r="X137" s="39"/>
      <c r="Y137"/>
      <c r="AA137" s="91" t="s">
        <v>46</v>
      </c>
      <c r="AD137" s="15">
        <f t="shared" si="5"/>
        <v>0.37152777777777696</v>
      </c>
      <c r="AE137" s="58"/>
    </row>
    <row r="138" spans="21:31" hidden="1" x14ac:dyDescent="0.45">
      <c r="U138"/>
      <c r="V138" s="96">
        <v>0.47916666666666702</v>
      </c>
      <c r="W138" s="96">
        <f t="shared" si="4"/>
        <v>0.53472222222222388</v>
      </c>
      <c r="X138" s="39"/>
      <c r="Y138"/>
      <c r="AA138" s="91" t="s">
        <v>139</v>
      </c>
      <c r="AD138" s="15">
        <f t="shared" si="5"/>
        <v>0.37499999999999917</v>
      </c>
      <c r="AE138" s="58"/>
    </row>
    <row r="139" spans="21:31" hidden="1" x14ac:dyDescent="0.45">
      <c r="U139"/>
      <c r="V139" s="96">
        <v>0.48263888888888901</v>
      </c>
      <c r="W139" s="96">
        <f t="shared" si="4"/>
        <v>0.53125000000000167</v>
      </c>
      <c r="X139" s="39"/>
      <c r="Y139"/>
      <c r="AA139" s="92"/>
      <c r="AD139" s="15">
        <f t="shared" si="5"/>
        <v>0.37847222222222138</v>
      </c>
      <c r="AE139" s="58"/>
    </row>
    <row r="140" spans="21:31" hidden="1" x14ac:dyDescent="0.45">
      <c r="U140"/>
      <c r="V140" s="96">
        <v>0.48611111111111099</v>
      </c>
      <c r="W140" s="96">
        <f t="shared" si="4"/>
        <v>0.52777777777777946</v>
      </c>
      <c r="X140" s="39"/>
      <c r="Y140"/>
      <c r="AA140" s="92"/>
      <c r="AD140" s="15">
        <f t="shared" si="5"/>
        <v>0.38194444444444359</v>
      </c>
      <c r="AE140" s="58"/>
    </row>
    <row r="141" spans="21:31" hidden="1" x14ac:dyDescent="0.45">
      <c r="U141"/>
      <c r="V141" s="96">
        <v>0.48958333333333298</v>
      </c>
      <c r="W141" s="96">
        <f t="shared" si="4"/>
        <v>0.52430555555555725</v>
      </c>
      <c r="X141" s="39"/>
      <c r="Y141"/>
      <c r="AA141" s="92"/>
      <c r="AD141" s="15">
        <f t="shared" si="5"/>
        <v>0.3854166666666658</v>
      </c>
      <c r="AE141" s="58"/>
    </row>
    <row r="142" spans="21:31" hidden="1" x14ac:dyDescent="0.45">
      <c r="U142"/>
      <c r="V142" s="96">
        <v>0.49305555555555602</v>
      </c>
      <c r="W142" s="96">
        <f t="shared" si="4"/>
        <v>0.52083333333333504</v>
      </c>
      <c r="X142" s="39"/>
      <c r="Y142"/>
      <c r="AA142" s="92"/>
      <c r="AD142" s="15">
        <f t="shared" si="5"/>
        <v>0.38888888888888801</v>
      </c>
      <c r="AE142" s="58"/>
    </row>
    <row r="143" spans="21:31" hidden="1" x14ac:dyDescent="0.45">
      <c r="U143"/>
      <c r="V143" s="96">
        <v>0.49652777777777801</v>
      </c>
      <c r="W143" s="96">
        <f t="shared" si="4"/>
        <v>0.51736111111111283</v>
      </c>
      <c r="X143" s="39"/>
      <c r="Y143"/>
      <c r="AA143" s="92"/>
      <c r="AD143" s="15">
        <f t="shared" si="5"/>
        <v>0.39236111111111022</v>
      </c>
      <c r="AE143" s="58"/>
    </row>
    <row r="144" spans="21:31" hidden="1" x14ac:dyDescent="0.45">
      <c r="U144"/>
      <c r="V144" s="96">
        <v>0.5</v>
      </c>
      <c r="W144" s="96">
        <f t="shared" si="4"/>
        <v>0.51388888888889062</v>
      </c>
      <c r="X144" s="39"/>
      <c r="Y144"/>
      <c r="AA144" s="92"/>
      <c r="AD144" s="15">
        <f t="shared" si="5"/>
        <v>0.39583333333333243</v>
      </c>
      <c r="AE144" s="58"/>
    </row>
    <row r="145" spans="21:31" hidden="1" x14ac:dyDescent="0.45">
      <c r="U145"/>
      <c r="V145" s="96">
        <v>0.50347222222222199</v>
      </c>
      <c r="W145" s="96">
        <f t="shared" si="4"/>
        <v>0.51041666666666841</v>
      </c>
      <c r="X145" s="39"/>
      <c r="Y145"/>
      <c r="AA145" s="92"/>
      <c r="AD145" s="15">
        <f t="shared" si="5"/>
        <v>0.39930555555555464</v>
      </c>
      <c r="AE145" s="58"/>
    </row>
    <row r="146" spans="21:31" hidden="1" x14ac:dyDescent="0.45">
      <c r="U146"/>
      <c r="V146" s="96">
        <v>0.50694444444444398</v>
      </c>
      <c r="W146" s="96">
        <f t="shared" si="4"/>
        <v>0.5069444444444462</v>
      </c>
      <c r="X146" s="39"/>
      <c r="Y146"/>
      <c r="AA146" s="92"/>
      <c r="AD146" s="15">
        <f t="shared" si="5"/>
        <v>0.40277777777777685</v>
      </c>
      <c r="AE146" s="58"/>
    </row>
    <row r="147" spans="21:31" hidden="1" x14ac:dyDescent="0.45">
      <c r="U147"/>
      <c r="V147" s="96">
        <v>0.51041666666666696</v>
      </c>
      <c r="W147" s="96">
        <f t="shared" si="4"/>
        <v>0.50347222222222399</v>
      </c>
      <c r="X147" s="39"/>
      <c r="Y147"/>
      <c r="AA147" s="92"/>
      <c r="AD147" s="15">
        <f t="shared" si="5"/>
        <v>0.40624999999999906</v>
      </c>
      <c r="AE147" s="58"/>
    </row>
    <row r="148" spans="21:31" hidden="1" x14ac:dyDescent="0.45">
      <c r="U148"/>
      <c r="V148" s="96">
        <v>0.51388888888888895</v>
      </c>
      <c r="W148" s="96">
        <f t="shared" si="4"/>
        <v>0.50000000000000178</v>
      </c>
      <c r="X148" s="39"/>
      <c r="Y148"/>
      <c r="AA148" s="92"/>
      <c r="AD148" s="15">
        <f t="shared" si="5"/>
        <v>0.40972222222222127</v>
      </c>
      <c r="AE148" s="58"/>
    </row>
    <row r="149" spans="21:31" hidden="1" x14ac:dyDescent="0.45">
      <c r="U149"/>
      <c r="V149" s="96">
        <v>0.51736111111111105</v>
      </c>
      <c r="W149" s="96">
        <f t="shared" si="4"/>
        <v>0.49652777777777957</v>
      </c>
      <c r="X149" s="39"/>
      <c r="Y149"/>
      <c r="AA149" s="92"/>
      <c r="AD149" s="15">
        <f t="shared" si="5"/>
        <v>0.41319444444444348</v>
      </c>
      <c r="AE149" s="58"/>
    </row>
    <row r="150" spans="21:31" hidden="1" x14ac:dyDescent="0.45">
      <c r="U150"/>
      <c r="V150" s="96">
        <v>0.52083333333333304</v>
      </c>
      <c r="W150" s="96">
        <f t="shared" si="4"/>
        <v>0.49305555555555736</v>
      </c>
      <c r="X150" s="39"/>
      <c r="Y150"/>
      <c r="AA150" s="92"/>
      <c r="AD150" s="15">
        <f t="shared" si="5"/>
        <v>0.41666666666666569</v>
      </c>
      <c r="AE150" s="58"/>
    </row>
    <row r="151" spans="21:31" hidden="1" x14ac:dyDescent="0.45">
      <c r="U151"/>
      <c r="V151" s="96">
        <v>0.52430555555555602</v>
      </c>
      <c r="W151" s="96">
        <f t="shared" si="4"/>
        <v>0.48958333333333515</v>
      </c>
      <c r="X151" s="39"/>
      <c r="Y151"/>
      <c r="AA151" s="92"/>
      <c r="AD151" s="15">
        <f t="shared" si="5"/>
        <v>0.4201388888888879</v>
      </c>
      <c r="AE151" s="58"/>
    </row>
    <row r="152" spans="21:31" hidden="1" x14ac:dyDescent="0.45">
      <c r="U152"/>
      <c r="V152" s="96">
        <v>0.52777777777777801</v>
      </c>
      <c r="W152" s="96">
        <f t="shared" si="4"/>
        <v>0.48611111111111294</v>
      </c>
      <c r="X152" s="39"/>
      <c r="Y152"/>
      <c r="AA152" s="92"/>
      <c r="AD152" s="15">
        <f t="shared" si="5"/>
        <v>0.42361111111111011</v>
      </c>
      <c r="AE152" s="58"/>
    </row>
    <row r="153" spans="21:31" hidden="1" x14ac:dyDescent="0.45">
      <c r="U153"/>
      <c r="V153" s="96">
        <v>0.53125</v>
      </c>
      <c r="W153" s="96">
        <f t="shared" si="4"/>
        <v>0.48263888888889073</v>
      </c>
      <c r="X153" s="39"/>
      <c r="Y153"/>
      <c r="AA153" s="92"/>
      <c r="AD153" s="15">
        <f t="shared" si="5"/>
        <v>0.42708333333333232</v>
      </c>
      <c r="AE153" s="58"/>
    </row>
    <row r="154" spans="21:31" hidden="1" x14ac:dyDescent="0.45">
      <c r="U154"/>
      <c r="V154" s="96">
        <v>0.53472222222222199</v>
      </c>
      <c r="W154" s="96">
        <f t="shared" si="4"/>
        <v>0.47916666666666852</v>
      </c>
      <c r="X154" s="39"/>
      <c r="Y154"/>
      <c r="AA154" s="92"/>
      <c r="AD154" s="15">
        <f t="shared" si="5"/>
        <v>0.43055555555555453</v>
      </c>
      <c r="AE154" s="58"/>
    </row>
    <row r="155" spans="21:31" hidden="1" x14ac:dyDescent="0.45">
      <c r="U155"/>
      <c r="V155" s="96">
        <v>0.53819444444444398</v>
      </c>
      <c r="W155" s="96">
        <f t="shared" si="4"/>
        <v>0.47569444444444631</v>
      </c>
      <c r="X155" s="39"/>
      <c r="Y155"/>
      <c r="AA155" s="92"/>
      <c r="AD155" s="15">
        <f t="shared" si="5"/>
        <v>0.43402777777777674</v>
      </c>
      <c r="AE155" s="58"/>
    </row>
    <row r="156" spans="21:31" hidden="1" x14ac:dyDescent="0.45">
      <c r="U156"/>
      <c r="V156" s="96">
        <v>0.54166666666666696</v>
      </c>
      <c r="W156" s="96">
        <f t="shared" si="4"/>
        <v>0.4722222222222241</v>
      </c>
      <c r="X156" s="39"/>
      <c r="Y156"/>
      <c r="AA156" s="92"/>
      <c r="AD156" s="15">
        <f t="shared" si="5"/>
        <v>0.43749999999999895</v>
      </c>
      <c r="AE156" s="58"/>
    </row>
    <row r="157" spans="21:31" hidden="1" x14ac:dyDescent="0.45">
      <c r="U157"/>
      <c r="V157" s="96">
        <v>0.54513888888888895</v>
      </c>
      <c r="W157" s="96">
        <f t="shared" si="4"/>
        <v>0.46875000000000189</v>
      </c>
      <c r="X157" s="39"/>
      <c r="Y157"/>
      <c r="AA157" s="92"/>
      <c r="AD157" s="15">
        <f t="shared" si="5"/>
        <v>0.44097222222222116</v>
      </c>
      <c r="AE157" s="58"/>
    </row>
    <row r="158" spans="21:31" hidden="1" x14ac:dyDescent="0.45">
      <c r="U158"/>
      <c r="V158" s="96">
        <v>0.54861111111111105</v>
      </c>
      <c r="W158" s="96">
        <f t="shared" si="4"/>
        <v>0.46527777777777968</v>
      </c>
      <c r="X158" s="39"/>
      <c r="Y158"/>
      <c r="AA158" s="92"/>
      <c r="AD158" s="15">
        <f t="shared" si="5"/>
        <v>0.44444444444444337</v>
      </c>
      <c r="AE158" s="58"/>
    </row>
    <row r="159" spans="21:31" hidden="1" x14ac:dyDescent="0.45">
      <c r="U159"/>
      <c r="V159" s="96">
        <v>0.55208333333333304</v>
      </c>
      <c r="W159" s="96">
        <f t="shared" si="4"/>
        <v>0.46180555555555747</v>
      </c>
      <c r="X159" s="39"/>
      <c r="Y159"/>
      <c r="AA159" s="92"/>
      <c r="AD159" s="15">
        <f t="shared" si="5"/>
        <v>0.44791666666666557</v>
      </c>
      <c r="AE159" s="58"/>
    </row>
    <row r="160" spans="21:31" hidden="1" x14ac:dyDescent="0.45">
      <c r="U160"/>
      <c r="V160" s="96">
        <v>0.55555555555555602</v>
      </c>
      <c r="W160" s="96">
        <f t="shared" si="4"/>
        <v>0.45833333333333526</v>
      </c>
      <c r="X160" s="39"/>
      <c r="Y160"/>
      <c r="AA160" s="92"/>
      <c r="AD160" s="15">
        <f t="shared" si="5"/>
        <v>0.45138888888888778</v>
      </c>
      <c r="AE160" s="58"/>
    </row>
    <row r="161" spans="21:31" hidden="1" x14ac:dyDescent="0.45">
      <c r="U161"/>
      <c r="V161" s="96">
        <v>0.55902777777777801</v>
      </c>
      <c r="W161" s="96">
        <f t="shared" si="4"/>
        <v>0.45486111111111305</v>
      </c>
      <c r="X161" s="39"/>
      <c r="Y161"/>
      <c r="AA161" s="92"/>
      <c r="AD161" s="15">
        <f t="shared" si="5"/>
        <v>0.45486111111110999</v>
      </c>
      <c r="AE161" s="58"/>
    </row>
    <row r="162" spans="21:31" hidden="1" x14ac:dyDescent="0.45">
      <c r="U162"/>
      <c r="V162" s="96">
        <v>0.5625</v>
      </c>
      <c r="W162" s="96">
        <f t="shared" si="4"/>
        <v>0.45138888888889084</v>
      </c>
      <c r="X162" s="39"/>
      <c r="Y162"/>
      <c r="AA162" s="92"/>
      <c r="AD162" s="15">
        <f t="shared" si="5"/>
        <v>0.4583333333333322</v>
      </c>
      <c r="AE162" s="58"/>
    </row>
    <row r="163" spans="21:31" hidden="1" x14ac:dyDescent="0.45">
      <c r="U163"/>
      <c r="V163" s="96">
        <v>0.56597222222222199</v>
      </c>
      <c r="W163" s="96">
        <f t="shared" si="4"/>
        <v>0.44791666666666863</v>
      </c>
      <c r="X163" s="39"/>
      <c r="Y163"/>
      <c r="AA163" s="92"/>
      <c r="AD163" s="15">
        <f t="shared" si="5"/>
        <v>0.46180555555555441</v>
      </c>
      <c r="AE163" s="58"/>
    </row>
    <row r="164" spans="21:31" hidden="1" x14ac:dyDescent="0.45">
      <c r="U164"/>
      <c r="V164" s="96">
        <v>0.56944444444444398</v>
      </c>
      <c r="W164" s="96">
        <f t="shared" si="4"/>
        <v>0.44444444444444642</v>
      </c>
      <c r="X164" s="39"/>
      <c r="Y164"/>
      <c r="AA164" s="92"/>
      <c r="AD164" s="15">
        <f t="shared" si="5"/>
        <v>0.46527777777777662</v>
      </c>
      <c r="AE164" s="58"/>
    </row>
    <row r="165" spans="21:31" hidden="1" x14ac:dyDescent="0.45">
      <c r="U165"/>
      <c r="V165" s="96">
        <v>0.57291666666666696</v>
      </c>
      <c r="W165" s="96">
        <f t="shared" si="4"/>
        <v>0.44097222222222421</v>
      </c>
      <c r="X165" s="39"/>
      <c r="Y165"/>
      <c r="AA165" s="92"/>
      <c r="AD165" s="15">
        <f t="shared" si="5"/>
        <v>0.46874999999999883</v>
      </c>
      <c r="AE165" s="58"/>
    </row>
    <row r="166" spans="21:31" hidden="1" x14ac:dyDescent="0.45">
      <c r="U166"/>
      <c r="V166" s="96">
        <v>0.57638888888888895</v>
      </c>
      <c r="W166" s="96">
        <f t="shared" si="4"/>
        <v>0.437500000000002</v>
      </c>
      <c r="X166" s="39"/>
      <c r="Y166"/>
      <c r="AA166" s="92"/>
      <c r="AD166" s="15">
        <f t="shared" si="5"/>
        <v>0.47222222222222104</v>
      </c>
      <c r="AE166" s="58"/>
    </row>
    <row r="167" spans="21:31" hidden="1" x14ac:dyDescent="0.45">
      <c r="U167"/>
      <c r="V167" s="96">
        <v>0.57986111111111105</v>
      </c>
      <c r="W167" s="96">
        <f t="shared" si="4"/>
        <v>0.43402777777777979</v>
      </c>
      <c r="X167" s="39"/>
      <c r="Y167"/>
      <c r="AA167" s="92"/>
      <c r="AD167" s="15">
        <f t="shared" si="5"/>
        <v>0.47569444444444325</v>
      </c>
      <c r="AE167" s="58"/>
    </row>
    <row r="168" spans="21:31" hidden="1" x14ac:dyDescent="0.45">
      <c r="U168"/>
      <c r="V168" s="96">
        <v>0.58333333333333304</v>
      </c>
      <c r="W168" s="96">
        <f t="shared" si="4"/>
        <v>0.43055555555555758</v>
      </c>
      <c r="X168" s="39"/>
      <c r="Y168"/>
      <c r="AA168" s="92"/>
      <c r="AD168" s="15">
        <f t="shared" si="5"/>
        <v>0.47916666666666546</v>
      </c>
      <c r="AE168" s="58"/>
    </row>
    <row r="169" spans="21:31" hidden="1" x14ac:dyDescent="0.45">
      <c r="U169"/>
      <c r="V169" s="96">
        <v>0.58680555555555503</v>
      </c>
      <c r="W169" s="96">
        <f t="shared" si="4"/>
        <v>0.42708333333333537</v>
      </c>
      <c r="X169" s="39"/>
      <c r="Y169"/>
      <c r="AA169" s="92"/>
      <c r="AD169" s="15">
        <f t="shared" si="5"/>
        <v>0.48263888888888767</v>
      </c>
      <c r="AE169" s="58"/>
    </row>
    <row r="170" spans="21:31" hidden="1" x14ac:dyDescent="0.45">
      <c r="U170"/>
      <c r="V170" s="96">
        <v>0.59027777777777801</v>
      </c>
      <c r="W170" s="96">
        <f t="shared" si="4"/>
        <v>0.42361111111111316</v>
      </c>
      <c r="X170" s="39"/>
      <c r="Y170"/>
      <c r="AA170" s="92"/>
      <c r="AD170" s="15">
        <f t="shared" si="5"/>
        <v>0.48611111111110988</v>
      </c>
      <c r="AE170" s="58"/>
    </row>
    <row r="171" spans="21:31" hidden="1" x14ac:dyDescent="0.45">
      <c r="U171"/>
      <c r="V171" s="96">
        <v>0.59375</v>
      </c>
      <c r="W171" s="96">
        <f t="shared" si="4"/>
        <v>0.42013888888889095</v>
      </c>
      <c r="X171" s="39"/>
      <c r="Y171"/>
      <c r="AA171" s="92"/>
      <c r="AD171" s="15">
        <f t="shared" si="5"/>
        <v>0.48958333333333209</v>
      </c>
      <c r="AE171" s="58"/>
    </row>
    <row r="172" spans="21:31" hidden="1" x14ac:dyDescent="0.45">
      <c r="U172"/>
      <c r="V172" s="96">
        <v>0.59722222222222199</v>
      </c>
      <c r="W172" s="96">
        <f t="shared" si="4"/>
        <v>0.41666666666666874</v>
      </c>
      <c r="X172" s="39"/>
      <c r="Y172"/>
      <c r="AA172" s="92"/>
      <c r="AD172" s="15">
        <f t="shared" si="5"/>
        <v>0.4930555555555543</v>
      </c>
      <c r="AE172" s="58"/>
    </row>
    <row r="173" spans="21:31" hidden="1" x14ac:dyDescent="0.45">
      <c r="U173"/>
      <c r="V173" s="96">
        <v>0.60069444444444398</v>
      </c>
      <c r="W173" s="96">
        <f t="shared" si="4"/>
        <v>0.41319444444444653</v>
      </c>
      <c r="X173" s="39"/>
      <c r="Y173"/>
      <c r="AA173" s="92"/>
      <c r="AD173" s="15">
        <f t="shared" si="5"/>
        <v>0.49652777777777651</v>
      </c>
      <c r="AE173" s="58"/>
    </row>
    <row r="174" spans="21:31" hidden="1" x14ac:dyDescent="0.45">
      <c r="U174"/>
      <c r="V174" s="96">
        <v>0.60416666666666696</v>
      </c>
      <c r="W174" s="96">
        <f t="shared" si="4"/>
        <v>0.40972222222222432</v>
      </c>
      <c r="X174" s="39"/>
      <c r="Y174"/>
      <c r="AA174" s="92"/>
      <c r="AD174" s="15">
        <f t="shared" si="5"/>
        <v>0.49999999999999872</v>
      </c>
      <c r="AE174" s="58"/>
    </row>
    <row r="175" spans="21:31" hidden="1" x14ac:dyDescent="0.45">
      <c r="U175"/>
      <c r="V175" s="96">
        <v>0.60763888888888895</v>
      </c>
      <c r="W175" s="96">
        <f t="shared" si="4"/>
        <v>0.40625000000000211</v>
      </c>
      <c r="X175" s="39"/>
      <c r="Y175"/>
      <c r="AA175" s="92"/>
      <c r="AD175" s="15">
        <f t="shared" si="5"/>
        <v>0.50347222222222099</v>
      </c>
      <c r="AE175" s="58"/>
    </row>
    <row r="176" spans="21:31" hidden="1" x14ac:dyDescent="0.45">
      <c r="U176"/>
      <c r="V176" s="96">
        <v>0.61111111111111105</v>
      </c>
      <c r="W176" s="96">
        <f t="shared" si="4"/>
        <v>0.4027777777777799</v>
      </c>
      <c r="X176" s="39"/>
      <c r="Y176"/>
      <c r="AA176" s="92"/>
      <c r="AD176" s="15">
        <f t="shared" si="5"/>
        <v>0.5069444444444432</v>
      </c>
      <c r="AE176" s="58"/>
    </row>
    <row r="177" spans="21:31" hidden="1" x14ac:dyDescent="0.45">
      <c r="U177"/>
      <c r="V177" s="96">
        <v>0.61458333333333304</v>
      </c>
      <c r="W177" s="96">
        <f t="shared" si="4"/>
        <v>0.39930555555555769</v>
      </c>
      <c r="X177" s="39"/>
      <c r="Y177"/>
      <c r="AA177" s="92"/>
      <c r="AD177" s="15">
        <f t="shared" si="5"/>
        <v>0.51041666666666541</v>
      </c>
      <c r="AE177" s="58"/>
    </row>
    <row r="178" spans="21:31" hidden="1" x14ac:dyDescent="0.45">
      <c r="U178"/>
      <c r="V178" s="96">
        <v>0.61805555555555503</v>
      </c>
      <c r="W178" s="96">
        <f t="shared" si="4"/>
        <v>0.39583333333333548</v>
      </c>
      <c r="X178" s="39"/>
      <c r="Y178"/>
      <c r="AA178" s="92"/>
      <c r="AD178" s="15">
        <f t="shared" si="5"/>
        <v>0.51388888888888762</v>
      </c>
      <c r="AE178" s="58"/>
    </row>
    <row r="179" spans="21:31" hidden="1" x14ac:dyDescent="0.45">
      <c r="U179"/>
      <c r="V179" s="96">
        <v>0.62152777777777801</v>
      </c>
      <c r="W179" s="96">
        <f t="shared" si="4"/>
        <v>0.39236111111111327</v>
      </c>
      <c r="X179" s="39"/>
      <c r="Y179"/>
      <c r="AA179" s="92"/>
      <c r="AD179" s="15">
        <f t="shared" si="5"/>
        <v>0.51736111111110983</v>
      </c>
      <c r="AE179" s="58"/>
    </row>
    <row r="180" spans="21:31" hidden="1" x14ac:dyDescent="0.45">
      <c r="U180"/>
      <c r="V180" s="96">
        <v>0.625</v>
      </c>
      <c r="W180" s="96">
        <f t="shared" si="4"/>
        <v>0.38888888888889106</v>
      </c>
      <c r="X180" s="39"/>
      <c r="Y180"/>
      <c r="AA180" s="92"/>
      <c r="AD180" s="15">
        <f t="shared" si="5"/>
        <v>0.52083333333333204</v>
      </c>
      <c r="AE180" s="58"/>
    </row>
    <row r="181" spans="21:31" hidden="1" x14ac:dyDescent="0.45">
      <c r="U181"/>
      <c r="V181" s="96">
        <v>0.62847222222222199</v>
      </c>
      <c r="W181" s="96">
        <f t="shared" si="4"/>
        <v>0.38541666666666885</v>
      </c>
      <c r="X181" s="39"/>
      <c r="Y181"/>
      <c r="AA181" s="92"/>
      <c r="AD181" s="15">
        <f t="shared" si="5"/>
        <v>0.52430555555555425</v>
      </c>
      <c r="AE181" s="58"/>
    </row>
    <row r="182" spans="21:31" hidden="1" x14ac:dyDescent="0.45">
      <c r="U182"/>
      <c r="V182" s="96">
        <v>0.63194444444444398</v>
      </c>
      <c r="W182" s="96">
        <f t="shared" si="4"/>
        <v>0.38194444444444664</v>
      </c>
      <c r="X182" s="39"/>
      <c r="Y182"/>
      <c r="AA182" s="92"/>
      <c r="AD182" s="15">
        <f t="shared" si="5"/>
        <v>0.52777777777777646</v>
      </c>
      <c r="AE182" s="58"/>
    </row>
    <row r="183" spans="21:31" hidden="1" x14ac:dyDescent="0.45">
      <c r="U183"/>
      <c r="V183" s="96">
        <v>0.63541666666666696</v>
      </c>
      <c r="W183" s="96">
        <f t="shared" si="4"/>
        <v>0.37847222222222443</v>
      </c>
      <c r="X183" s="39"/>
      <c r="Y183"/>
      <c r="AA183" s="92"/>
      <c r="AD183" s="15">
        <f t="shared" si="5"/>
        <v>0.53124999999999867</v>
      </c>
      <c r="AE183" s="58"/>
    </row>
    <row r="184" spans="21:31" hidden="1" x14ac:dyDescent="0.45">
      <c r="U184"/>
      <c r="V184" s="96">
        <v>0.63888888888888895</v>
      </c>
      <c r="W184" s="96">
        <f t="shared" si="4"/>
        <v>0.37500000000000222</v>
      </c>
      <c r="X184" s="39"/>
      <c r="Y184"/>
      <c r="AA184" s="92"/>
      <c r="AD184" s="15">
        <f t="shared" si="5"/>
        <v>0.53472222222222088</v>
      </c>
      <c r="AE184" s="58"/>
    </row>
    <row r="185" spans="21:31" hidden="1" x14ac:dyDescent="0.45">
      <c r="U185"/>
      <c r="V185" s="96">
        <v>0.64236111111111105</v>
      </c>
      <c r="W185" s="96">
        <f t="shared" si="4"/>
        <v>0.37152777777778001</v>
      </c>
      <c r="X185" s="39"/>
      <c r="Y185"/>
      <c r="AA185" s="92"/>
      <c r="AD185" s="15">
        <f t="shared" si="5"/>
        <v>0.53819444444444309</v>
      </c>
      <c r="AE185" s="58"/>
    </row>
    <row r="186" spans="21:31" hidden="1" x14ac:dyDescent="0.45">
      <c r="U186"/>
      <c r="V186" s="96">
        <v>0.64583333333333304</v>
      </c>
      <c r="W186" s="96">
        <f t="shared" si="4"/>
        <v>0.3680555555555578</v>
      </c>
      <c r="X186" s="39"/>
      <c r="Y186"/>
      <c r="AA186" s="92"/>
      <c r="AD186" s="15">
        <f t="shared" si="5"/>
        <v>0.5416666666666653</v>
      </c>
      <c r="AE186" s="58"/>
    </row>
    <row r="187" spans="21:31" hidden="1" x14ac:dyDescent="0.45">
      <c r="U187"/>
      <c r="V187" s="96">
        <v>0.64930555555555503</v>
      </c>
      <c r="W187" s="96">
        <f t="shared" si="4"/>
        <v>0.36458333333333559</v>
      </c>
      <c r="X187" s="39"/>
      <c r="Y187"/>
      <c r="AA187" s="92"/>
      <c r="AD187" s="15">
        <f t="shared" si="5"/>
        <v>0.54513888888888751</v>
      </c>
      <c r="AE187" s="58"/>
    </row>
    <row r="188" spans="21:31" hidden="1" x14ac:dyDescent="0.45">
      <c r="U188"/>
      <c r="V188" s="96">
        <v>0.65277777777777801</v>
      </c>
      <c r="W188" s="96">
        <f t="shared" si="4"/>
        <v>0.36111111111111338</v>
      </c>
      <c r="X188" s="39"/>
      <c r="Y188"/>
      <c r="AA188" s="92"/>
      <c r="AD188" s="15">
        <f t="shared" si="5"/>
        <v>0.54861111111110972</v>
      </c>
      <c r="AE188" s="58"/>
    </row>
    <row r="189" spans="21:31" hidden="1" x14ac:dyDescent="0.45">
      <c r="U189"/>
      <c r="V189" s="96">
        <v>0.65625</v>
      </c>
      <c r="W189" s="96">
        <f t="shared" si="4"/>
        <v>0.35763888888889117</v>
      </c>
      <c r="X189" s="39"/>
      <c r="Y189"/>
      <c r="AA189" s="92"/>
      <c r="AD189" s="15">
        <f t="shared" si="5"/>
        <v>0.55208333333333193</v>
      </c>
      <c r="AE189" s="58"/>
    </row>
    <row r="190" spans="21:31" hidden="1" x14ac:dyDescent="0.45">
      <c r="U190"/>
      <c r="V190" s="96">
        <v>0.65972222222222199</v>
      </c>
      <c r="W190" s="96">
        <f t="shared" si="4"/>
        <v>0.35416666666666896</v>
      </c>
      <c r="X190" s="39"/>
      <c r="Y190"/>
      <c r="AA190" s="92"/>
      <c r="AD190" s="15">
        <f t="shared" si="5"/>
        <v>0.55555555555555414</v>
      </c>
      <c r="AE190" s="58"/>
    </row>
    <row r="191" spans="21:31" hidden="1" x14ac:dyDescent="0.45">
      <c r="U191"/>
      <c r="V191" s="96">
        <v>0.66319444444444398</v>
      </c>
      <c r="W191" s="96">
        <f t="shared" si="4"/>
        <v>0.35069444444444675</v>
      </c>
      <c r="X191" s="39"/>
      <c r="Y191"/>
      <c r="AA191" s="92"/>
      <c r="AD191" s="15">
        <f t="shared" si="5"/>
        <v>0.55902777777777635</v>
      </c>
      <c r="AE191" s="58"/>
    </row>
    <row r="192" spans="21:31" hidden="1" x14ac:dyDescent="0.45">
      <c r="U192"/>
      <c r="V192" s="96">
        <v>0.66666666666666696</v>
      </c>
      <c r="W192" s="96">
        <f t="shared" si="4"/>
        <v>0.34722222222222454</v>
      </c>
      <c r="X192" s="39"/>
      <c r="Y192"/>
      <c r="AA192" s="92"/>
      <c r="AD192" s="15">
        <f t="shared" si="5"/>
        <v>0.56249999999999856</v>
      </c>
      <c r="AE192" s="58"/>
    </row>
    <row r="193" spans="21:31" hidden="1" x14ac:dyDescent="0.45">
      <c r="U193"/>
      <c r="V193" s="96">
        <v>0.67013888888888895</v>
      </c>
      <c r="W193" s="96">
        <f t="shared" si="4"/>
        <v>0.34375000000000233</v>
      </c>
      <c r="X193" s="39"/>
      <c r="Y193"/>
      <c r="AA193" s="92"/>
      <c r="AD193" s="15">
        <f t="shared" si="5"/>
        <v>0.56597222222222077</v>
      </c>
      <c r="AE193" s="58"/>
    </row>
    <row r="194" spans="21:31" hidden="1" x14ac:dyDescent="0.45">
      <c r="U194"/>
      <c r="V194" s="96">
        <v>0.67361111111111105</v>
      </c>
      <c r="W194" s="96">
        <f t="shared" si="4"/>
        <v>0.34027777777778012</v>
      </c>
      <c r="X194" s="39"/>
      <c r="Y194"/>
      <c r="AA194" s="92"/>
      <c r="AD194" s="15">
        <f>IF(AND(HOUR(AD193)=23,MINUTE(AD193)=55),0,AD193+TIME(0,5,0))</f>
        <v>0.56944444444444298</v>
      </c>
      <c r="AE194" s="58"/>
    </row>
    <row r="195" spans="21:31" hidden="1" x14ac:dyDescent="0.45">
      <c r="U195"/>
      <c r="V195" s="96">
        <v>0.67708333333333304</v>
      </c>
      <c r="W195" s="96">
        <f t="shared" si="4"/>
        <v>0.33680555555555791</v>
      </c>
      <c r="X195" s="39"/>
      <c r="Y195"/>
      <c r="AA195" s="92"/>
      <c r="AD195" s="15">
        <f t="shared" ref="AD195:AD258" si="6">IF(AND(HOUR(AD194)=23,MINUTE(AD194)=55),0,AD194+TIME(0,5,0))</f>
        <v>0.57291666666666519</v>
      </c>
      <c r="AE195" s="58"/>
    </row>
    <row r="196" spans="21:31" hidden="1" x14ac:dyDescent="0.45">
      <c r="U196"/>
      <c r="V196" s="96">
        <v>0.68055555555555503</v>
      </c>
      <c r="W196" s="96">
        <f t="shared" ref="W196:W259" si="7">IF(W195&lt;TIME(0,5,0),1,W195-TIME(0,5,0))</f>
        <v>0.3333333333333357</v>
      </c>
      <c r="X196" s="39"/>
      <c r="Y196"/>
      <c r="AA196" s="92"/>
      <c r="AD196" s="15">
        <f t="shared" si="6"/>
        <v>0.5763888888888874</v>
      </c>
      <c r="AE196" s="58"/>
    </row>
    <row r="197" spans="21:31" hidden="1" x14ac:dyDescent="0.45">
      <c r="U197"/>
      <c r="V197" s="96">
        <v>0.68402777777777801</v>
      </c>
      <c r="W197" s="96">
        <f t="shared" si="7"/>
        <v>0.32986111111111349</v>
      </c>
      <c r="X197" s="39"/>
      <c r="Y197"/>
      <c r="AA197" s="92"/>
      <c r="AD197" s="15">
        <f t="shared" si="6"/>
        <v>0.57986111111110961</v>
      </c>
      <c r="AE197" s="58"/>
    </row>
    <row r="198" spans="21:31" hidden="1" x14ac:dyDescent="0.45">
      <c r="U198"/>
      <c r="V198" s="96">
        <v>0.6875</v>
      </c>
      <c r="W198" s="96">
        <f t="shared" si="7"/>
        <v>0.32638888888889128</v>
      </c>
      <c r="X198" s="39"/>
      <c r="Y198"/>
      <c r="AA198" s="92"/>
      <c r="AD198" s="15">
        <f t="shared" si="6"/>
        <v>0.58333333333333182</v>
      </c>
      <c r="AE198" s="58"/>
    </row>
    <row r="199" spans="21:31" hidden="1" x14ac:dyDescent="0.45">
      <c r="U199"/>
      <c r="V199" s="96">
        <v>0.69097222222222199</v>
      </c>
      <c r="W199" s="96">
        <f t="shared" si="7"/>
        <v>0.32291666666666907</v>
      </c>
      <c r="X199" s="39"/>
      <c r="Y199"/>
      <c r="AA199" s="92"/>
      <c r="AD199" s="15">
        <f t="shared" si="6"/>
        <v>0.58680555555555403</v>
      </c>
      <c r="AE199" s="58"/>
    </row>
    <row r="200" spans="21:31" hidden="1" x14ac:dyDescent="0.45">
      <c r="U200"/>
      <c r="V200" s="96">
        <v>0.69444444444444398</v>
      </c>
      <c r="W200" s="96">
        <f t="shared" si="7"/>
        <v>0.31944444444444686</v>
      </c>
      <c r="X200" s="39"/>
      <c r="Y200"/>
      <c r="AA200" s="92"/>
      <c r="AD200" s="15">
        <f t="shared" si="6"/>
        <v>0.59027777777777624</v>
      </c>
      <c r="AE200" s="58"/>
    </row>
    <row r="201" spans="21:31" hidden="1" x14ac:dyDescent="0.45">
      <c r="U201"/>
      <c r="V201" s="96">
        <v>0.69791666666666696</v>
      </c>
      <c r="W201" s="96">
        <f t="shared" si="7"/>
        <v>0.31597222222222465</v>
      </c>
      <c r="X201" s="39"/>
      <c r="Y201"/>
      <c r="AA201" s="92"/>
      <c r="AD201" s="15">
        <f t="shared" si="6"/>
        <v>0.59374999999999845</v>
      </c>
      <c r="AE201" s="58"/>
    </row>
    <row r="202" spans="21:31" hidden="1" x14ac:dyDescent="0.45">
      <c r="U202"/>
      <c r="V202" s="96">
        <v>0.70138888888888895</v>
      </c>
      <c r="W202" s="96">
        <f t="shared" si="7"/>
        <v>0.31250000000000244</v>
      </c>
      <c r="X202" s="39"/>
      <c r="Y202"/>
      <c r="AA202" s="92"/>
      <c r="AD202" s="15">
        <f t="shared" si="6"/>
        <v>0.59722222222222066</v>
      </c>
      <c r="AE202" s="58"/>
    </row>
    <row r="203" spans="21:31" hidden="1" x14ac:dyDescent="0.45">
      <c r="U203"/>
      <c r="V203" s="96">
        <v>0.70486111111111105</v>
      </c>
      <c r="W203" s="96">
        <f t="shared" si="7"/>
        <v>0.30902777777778023</v>
      </c>
      <c r="X203" s="39"/>
      <c r="Y203"/>
      <c r="AA203" s="92"/>
      <c r="AD203" s="15">
        <f t="shared" si="6"/>
        <v>0.60069444444444287</v>
      </c>
      <c r="AE203" s="58"/>
    </row>
    <row r="204" spans="21:31" hidden="1" x14ac:dyDescent="0.45">
      <c r="U204"/>
      <c r="V204" s="96">
        <v>0.70833333333333304</v>
      </c>
      <c r="W204" s="96">
        <f t="shared" si="7"/>
        <v>0.30555555555555802</v>
      </c>
      <c r="X204" s="39"/>
      <c r="Y204"/>
      <c r="AA204" s="92"/>
      <c r="AD204" s="15">
        <f t="shared" si="6"/>
        <v>0.60416666666666508</v>
      </c>
      <c r="AE204" s="58"/>
    </row>
    <row r="205" spans="21:31" hidden="1" x14ac:dyDescent="0.45">
      <c r="U205"/>
      <c r="V205" s="96">
        <v>0.71180555555555503</v>
      </c>
      <c r="W205" s="96">
        <f t="shared" si="7"/>
        <v>0.30208333333333581</v>
      </c>
      <c r="X205" s="39"/>
      <c r="Y205"/>
      <c r="AA205" s="92"/>
      <c r="AD205" s="15">
        <f t="shared" si="6"/>
        <v>0.60763888888888729</v>
      </c>
      <c r="AE205" s="58"/>
    </row>
    <row r="206" spans="21:31" hidden="1" x14ac:dyDescent="0.45">
      <c r="U206"/>
      <c r="V206" s="96">
        <v>0.71527777777777801</v>
      </c>
      <c r="W206" s="96">
        <f t="shared" si="7"/>
        <v>0.2986111111111136</v>
      </c>
      <c r="X206" s="39"/>
      <c r="Y206"/>
      <c r="AA206" s="92"/>
      <c r="AD206" s="15">
        <f t="shared" si="6"/>
        <v>0.6111111111111095</v>
      </c>
      <c r="AE206" s="58"/>
    </row>
    <row r="207" spans="21:31" hidden="1" x14ac:dyDescent="0.45">
      <c r="U207"/>
      <c r="V207" s="96">
        <v>0.71875</v>
      </c>
      <c r="W207" s="96">
        <f t="shared" si="7"/>
        <v>0.29513888888889139</v>
      </c>
      <c r="X207" s="39"/>
      <c r="Y207"/>
      <c r="AA207" s="92"/>
      <c r="AD207" s="15">
        <f t="shared" si="6"/>
        <v>0.61458333333333171</v>
      </c>
      <c r="AE207" s="58"/>
    </row>
    <row r="208" spans="21:31" hidden="1" x14ac:dyDescent="0.45">
      <c r="U208"/>
      <c r="V208" s="96">
        <v>0.72222222222222199</v>
      </c>
      <c r="W208" s="96">
        <f t="shared" si="7"/>
        <v>0.29166666666666918</v>
      </c>
      <c r="X208" s="39"/>
      <c r="Y208"/>
      <c r="AA208" s="92"/>
      <c r="AD208" s="15">
        <f t="shared" si="6"/>
        <v>0.61805555555555391</v>
      </c>
      <c r="AE208" s="58"/>
    </row>
    <row r="209" spans="21:31" hidden="1" x14ac:dyDescent="0.45">
      <c r="U209"/>
      <c r="V209" s="96">
        <v>0.72569444444444398</v>
      </c>
      <c r="W209" s="96">
        <f t="shared" si="7"/>
        <v>0.28819444444444697</v>
      </c>
      <c r="X209" s="39"/>
      <c r="Y209"/>
      <c r="AA209" s="92"/>
      <c r="AD209" s="15">
        <f t="shared" si="6"/>
        <v>0.62152777777777612</v>
      </c>
      <c r="AE209" s="58"/>
    </row>
    <row r="210" spans="21:31" hidden="1" x14ac:dyDescent="0.45">
      <c r="U210"/>
      <c r="V210" s="96">
        <v>0.72916666666666696</v>
      </c>
      <c r="W210" s="96">
        <f t="shared" si="7"/>
        <v>0.28472222222222476</v>
      </c>
      <c r="X210" s="39"/>
      <c r="Y210"/>
      <c r="AA210" s="92"/>
      <c r="AD210" s="15">
        <f t="shared" si="6"/>
        <v>0.62499999999999833</v>
      </c>
      <c r="AE210" s="58"/>
    </row>
    <row r="211" spans="21:31" hidden="1" x14ac:dyDescent="0.45">
      <c r="U211"/>
      <c r="V211" s="96">
        <v>0.73263888888888895</v>
      </c>
      <c r="W211" s="96">
        <f t="shared" si="7"/>
        <v>0.28125000000000255</v>
      </c>
      <c r="X211" s="39"/>
      <c r="Y211"/>
      <c r="AA211" s="92"/>
      <c r="AD211" s="15">
        <f t="shared" si="6"/>
        <v>0.62847222222222054</v>
      </c>
      <c r="AE211" s="58"/>
    </row>
    <row r="212" spans="21:31" hidden="1" x14ac:dyDescent="0.45">
      <c r="U212"/>
      <c r="V212" s="96">
        <v>0.73611111111111105</v>
      </c>
      <c r="W212" s="96">
        <f t="shared" si="7"/>
        <v>0.27777777777778034</v>
      </c>
      <c r="X212" s="39"/>
      <c r="Y212"/>
      <c r="AA212" s="92"/>
      <c r="AD212" s="15">
        <f t="shared" si="6"/>
        <v>0.63194444444444275</v>
      </c>
      <c r="AE212" s="58"/>
    </row>
    <row r="213" spans="21:31" hidden="1" x14ac:dyDescent="0.45">
      <c r="U213"/>
      <c r="V213" s="96">
        <v>0.73958333333333304</v>
      </c>
      <c r="W213" s="96">
        <f t="shared" si="7"/>
        <v>0.27430555555555813</v>
      </c>
      <c r="X213" s="39"/>
      <c r="Y213"/>
      <c r="AA213" s="92"/>
      <c r="AD213" s="15">
        <f t="shared" si="6"/>
        <v>0.63541666666666496</v>
      </c>
      <c r="AE213" s="58"/>
    </row>
    <row r="214" spans="21:31" hidden="1" x14ac:dyDescent="0.45">
      <c r="U214"/>
      <c r="V214" s="96">
        <v>0.74305555555555503</v>
      </c>
      <c r="W214" s="96">
        <f t="shared" si="7"/>
        <v>0.27083333333333592</v>
      </c>
      <c r="X214" s="39"/>
      <c r="Y214"/>
      <c r="AA214" s="92"/>
      <c r="AD214" s="15">
        <f t="shared" si="6"/>
        <v>0.63888888888888717</v>
      </c>
      <c r="AE214" s="58"/>
    </row>
    <row r="215" spans="21:31" hidden="1" x14ac:dyDescent="0.45">
      <c r="U215"/>
      <c r="V215" s="96">
        <v>0.74652777777777801</v>
      </c>
      <c r="W215" s="96">
        <f t="shared" si="7"/>
        <v>0.26736111111111371</v>
      </c>
      <c r="X215" s="39"/>
      <c r="Y215"/>
      <c r="AA215" s="92"/>
      <c r="AD215" s="15">
        <f t="shared" si="6"/>
        <v>0.64236111111110938</v>
      </c>
      <c r="AE215" s="58"/>
    </row>
    <row r="216" spans="21:31" hidden="1" x14ac:dyDescent="0.45">
      <c r="U216"/>
      <c r="V216" s="96">
        <v>0.75</v>
      </c>
      <c r="W216" s="96">
        <f t="shared" si="7"/>
        <v>0.2638888888888915</v>
      </c>
      <c r="X216" s="39"/>
      <c r="Y216"/>
      <c r="AA216" s="92"/>
      <c r="AD216" s="15">
        <f t="shared" si="6"/>
        <v>0.64583333333333159</v>
      </c>
      <c r="AE216" s="58"/>
    </row>
    <row r="217" spans="21:31" hidden="1" x14ac:dyDescent="0.45">
      <c r="U217"/>
      <c r="V217" s="96">
        <v>0.75347222222222199</v>
      </c>
      <c r="W217" s="96">
        <f t="shared" si="7"/>
        <v>0.26041666666666929</v>
      </c>
      <c r="X217" s="39"/>
      <c r="Y217"/>
      <c r="AA217" s="92"/>
      <c r="AD217" s="15">
        <f t="shared" si="6"/>
        <v>0.6493055555555538</v>
      </c>
      <c r="AE217" s="58"/>
    </row>
    <row r="218" spans="21:31" hidden="1" x14ac:dyDescent="0.45">
      <c r="U218"/>
      <c r="V218" s="96">
        <v>0.75694444444444398</v>
      </c>
      <c r="W218" s="96">
        <f t="shared" si="7"/>
        <v>0.25694444444444708</v>
      </c>
      <c r="X218" s="39"/>
      <c r="Y218"/>
      <c r="AA218" s="92"/>
      <c r="AD218" s="15">
        <f t="shared" si="6"/>
        <v>0.65277777777777601</v>
      </c>
      <c r="AE218" s="58"/>
    </row>
    <row r="219" spans="21:31" hidden="1" x14ac:dyDescent="0.45">
      <c r="U219"/>
      <c r="V219" s="96">
        <v>0.76041666666666696</v>
      </c>
      <c r="W219" s="96">
        <f t="shared" si="7"/>
        <v>0.25347222222222487</v>
      </c>
      <c r="X219" s="39"/>
      <c r="Y219"/>
      <c r="AA219" s="92"/>
      <c r="AD219" s="15">
        <f t="shared" si="6"/>
        <v>0.65624999999999822</v>
      </c>
      <c r="AE219" s="58"/>
    </row>
    <row r="220" spans="21:31" hidden="1" x14ac:dyDescent="0.45">
      <c r="U220"/>
      <c r="V220" s="96">
        <v>0.76388888888888895</v>
      </c>
      <c r="W220" s="96">
        <f t="shared" si="7"/>
        <v>0.25000000000000266</v>
      </c>
      <c r="X220" s="39"/>
      <c r="Y220"/>
      <c r="AA220" s="92"/>
      <c r="AD220" s="15">
        <f t="shared" si="6"/>
        <v>0.65972222222222043</v>
      </c>
      <c r="AE220" s="58"/>
    </row>
    <row r="221" spans="21:31" hidden="1" x14ac:dyDescent="0.45">
      <c r="U221"/>
      <c r="V221" s="96">
        <v>0.76736111111111105</v>
      </c>
      <c r="W221" s="96">
        <f t="shared" si="7"/>
        <v>0.24652777777778045</v>
      </c>
      <c r="X221" s="39"/>
      <c r="Y221"/>
      <c r="AA221" s="92"/>
      <c r="AD221" s="15">
        <f t="shared" si="6"/>
        <v>0.66319444444444264</v>
      </c>
      <c r="AE221" s="58"/>
    </row>
    <row r="222" spans="21:31" hidden="1" x14ac:dyDescent="0.45">
      <c r="U222"/>
      <c r="V222" s="96">
        <v>0.77083333333333304</v>
      </c>
      <c r="W222" s="96">
        <f t="shared" si="7"/>
        <v>0.24305555555555824</v>
      </c>
      <c r="X222" s="39"/>
      <c r="Y222"/>
      <c r="AA222" s="92"/>
      <c r="AD222" s="15">
        <f t="shared" si="6"/>
        <v>0.66666666666666485</v>
      </c>
      <c r="AE222" s="58"/>
    </row>
    <row r="223" spans="21:31" hidden="1" x14ac:dyDescent="0.45">
      <c r="U223"/>
      <c r="V223" s="96">
        <v>0.77430555555555503</v>
      </c>
      <c r="W223" s="96">
        <f t="shared" si="7"/>
        <v>0.23958333333333603</v>
      </c>
      <c r="X223" s="39"/>
      <c r="Y223"/>
      <c r="AA223" s="92"/>
      <c r="AD223" s="15">
        <f t="shared" si="6"/>
        <v>0.67013888888888706</v>
      </c>
      <c r="AE223" s="58"/>
    </row>
    <row r="224" spans="21:31" hidden="1" x14ac:dyDescent="0.45">
      <c r="U224"/>
      <c r="V224" s="96">
        <v>0.77777777777777801</v>
      </c>
      <c r="W224" s="96">
        <f t="shared" si="7"/>
        <v>0.23611111111111382</v>
      </c>
      <c r="X224" s="39"/>
      <c r="Y224"/>
      <c r="AA224" s="92"/>
      <c r="AD224" s="15">
        <f t="shared" si="6"/>
        <v>0.67361111111110927</v>
      </c>
      <c r="AE224" s="58"/>
    </row>
    <row r="225" spans="21:31" hidden="1" x14ac:dyDescent="0.45">
      <c r="U225"/>
      <c r="V225" s="96">
        <v>0.78125</v>
      </c>
      <c r="W225" s="96">
        <f t="shared" si="7"/>
        <v>0.23263888888889162</v>
      </c>
      <c r="X225" s="39"/>
      <c r="Y225"/>
      <c r="AA225" s="92"/>
      <c r="AD225" s="15">
        <f t="shared" si="6"/>
        <v>0.67708333333333148</v>
      </c>
      <c r="AE225" s="58"/>
    </row>
    <row r="226" spans="21:31" hidden="1" x14ac:dyDescent="0.45">
      <c r="U226"/>
      <c r="V226" s="96">
        <v>0.78472222222222199</v>
      </c>
      <c r="W226" s="96">
        <f t="shared" si="7"/>
        <v>0.22916666666666941</v>
      </c>
      <c r="X226" s="39"/>
      <c r="Y226"/>
      <c r="AA226" s="92"/>
      <c r="AD226" s="15">
        <f t="shared" si="6"/>
        <v>0.68055555555555369</v>
      </c>
      <c r="AE226" s="58"/>
    </row>
    <row r="227" spans="21:31" hidden="1" x14ac:dyDescent="0.45">
      <c r="U227"/>
      <c r="V227" s="96">
        <v>0.78819444444444398</v>
      </c>
      <c r="W227" s="96">
        <f t="shared" si="7"/>
        <v>0.2256944444444472</v>
      </c>
      <c r="X227" s="39"/>
      <c r="Y227"/>
      <c r="AA227" s="92"/>
      <c r="AD227" s="15">
        <f t="shared" si="6"/>
        <v>0.6840277777777759</v>
      </c>
      <c r="AE227" s="58"/>
    </row>
    <row r="228" spans="21:31" hidden="1" x14ac:dyDescent="0.45">
      <c r="U228"/>
      <c r="V228" s="96">
        <v>0.79166666666666696</v>
      </c>
      <c r="W228" s="96">
        <f t="shared" si="7"/>
        <v>0.22222222222222499</v>
      </c>
      <c r="X228" s="39"/>
      <c r="Y228"/>
      <c r="AA228" s="92"/>
      <c r="AD228" s="15">
        <f t="shared" si="6"/>
        <v>0.68749999999999811</v>
      </c>
      <c r="AE228" s="58"/>
    </row>
    <row r="229" spans="21:31" hidden="1" x14ac:dyDescent="0.45">
      <c r="U229"/>
      <c r="V229" s="96">
        <v>0.79513888888888895</v>
      </c>
      <c r="W229" s="96">
        <f t="shared" si="7"/>
        <v>0.21875000000000278</v>
      </c>
      <c r="X229" s="39"/>
      <c r="Y229"/>
      <c r="AA229" s="92"/>
      <c r="AD229" s="15">
        <f t="shared" si="6"/>
        <v>0.69097222222222032</v>
      </c>
      <c r="AE229" s="58"/>
    </row>
    <row r="230" spans="21:31" hidden="1" x14ac:dyDescent="0.45">
      <c r="U230"/>
      <c r="V230" s="96">
        <v>0.79861111111111105</v>
      </c>
      <c r="W230" s="96">
        <f t="shared" si="7"/>
        <v>0.21527777777778057</v>
      </c>
      <c r="X230" s="39"/>
      <c r="Y230"/>
      <c r="AA230" s="92"/>
      <c r="AD230" s="15">
        <f t="shared" si="6"/>
        <v>0.69444444444444253</v>
      </c>
      <c r="AE230" s="58"/>
    </row>
    <row r="231" spans="21:31" hidden="1" x14ac:dyDescent="0.45">
      <c r="U231"/>
      <c r="V231" s="96">
        <v>0.80208333333333304</v>
      </c>
      <c r="W231" s="96">
        <f t="shared" si="7"/>
        <v>0.21180555555555836</v>
      </c>
      <c r="X231" s="39"/>
      <c r="Y231"/>
      <c r="AA231" s="92"/>
      <c r="AD231" s="15">
        <f t="shared" si="6"/>
        <v>0.69791666666666474</v>
      </c>
      <c r="AE231" s="58"/>
    </row>
    <row r="232" spans="21:31" hidden="1" x14ac:dyDescent="0.45">
      <c r="U232"/>
      <c r="V232" s="96">
        <v>0.80555555555555503</v>
      </c>
      <c r="W232" s="96">
        <f t="shared" si="7"/>
        <v>0.20833333333333615</v>
      </c>
      <c r="X232" s="39"/>
      <c r="Y232"/>
      <c r="AA232" s="92"/>
      <c r="AD232" s="15">
        <f t="shared" si="6"/>
        <v>0.70138888888888695</v>
      </c>
      <c r="AE232" s="58"/>
    </row>
    <row r="233" spans="21:31" hidden="1" x14ac:dyDescent="0.45">
      <c r="U233"/>
      <c r="V233" s="96">
        <v>0.80902777777777801</v>
      </c>
      <c r="W233" s="96">
        <f t="shared" si="7"/>
        <v>0.20486111111111394</v>
      </c>
      <c r="X233" s="39"/>
      <c r="Y233"/>
      <c r="AA233" s="92"/>
      <c r="AD233" s="15">
        <f t="shared" si="6"/>
        <v>0.70486111111110916</v>
      </c>
      <c r="AE233" s="58"/>
    </row>
    <row r="234" spans="21:31" hidden="1" x14ac:dyDescent="0.45">
      <c r="U234"/>
      <c r="V234" s="96">
        <v>0.8125</v>
      </c>
      <c r="W234" s="96">
        <f t="shared" si="7"/>
        <v>0.20138888888889173</v>
      </c>
      <c r="X234" s="39"/>
      <c r="Y234"/>
      <c r="AA234" s="92"/>
      <c r="AD234" s="15">
        <f t="shared" si="6"/>
        <v>0.70833333333333137</v>
      </c>
      <c r="AE234" s="58"/>
    </row>
    <row r="235" spans="21:31" hidden="1" x14ac:dyDescent="0.45">
      <c r="U235"/>
      <c r="V235" s="96">
        <v>0.81597222222222199</v>
      </c>
      <c r="W235" s="96">
        <f t="shared" si="7"/>
        <v>0.19791666666666952</v>
      </c>
      <c r="X235" s="39"/>
      <c r="Y235"/>
      <c r="AA235" s="92"/>
      <c r="AD235" s="15">
        <f t="shared" si="6"/>
        <v>0.71180555555555358</v>
      </c>
      <c r="AE235" s="58"/>
    </row>
    <row r="236" spans="21:31" hidden="1" x14ac:dyDescent="0.45">
      <c r="U236"/>
      <c r="V236" s="96">
        <v>0.81944444444444398</v>
      </c>
      <c r="W236" s="96">
        <f t="shared" si="7"/>
        <v>0.19444444444444731</v>
      </c>
      <c r="X236" s="39"/>
      <c r="Y236"/>
      <c r="AA236" s="92"/>
      <c r="AD236" s="15">
        <f t="shared" si="6"/>
        <v>0.71527777777777579</v>
      </c>
      <c r="AE236" s="58"/>
    </row>
    <row r="237" spans="21:31" hidden="1" x14ac:dyDescent="0.45">
      <c r="U237"/>
      <c r="V237" s="96">
        <v>0.82291666666666696</v>
      </c>
      <c r="W237" s="96">
        <f t="shared" si="7"/>
        <v>0.1909722222222251</v>
      </c>
      <c r="X237" s="39"/>
      <c r="Y237"/>
      <c r="AA237" s="92"/>
      <c r="AD237" s="15">
        <f t="shared" si="6"/>
        <v>0.718749999999998</v>
      </c>
      <c r="AE237" s="58"/>
    </row>
    <row r="238" spans="21:31" hidden="1" x14ac:dyDescent="0.45">
      <c r="U238"/>
      <c r="V238" s="96">
        <v>0.82638888888888895</v>
      </c>
      <c r="W238" s="96">
        <f t="shared" si="7"/>
        <v>0.18750000000000289</v>
      </c>
      <c r="X238" s="39"/>
      <c r="Y238"/>
      <c r="AA238" s="92"/>
      <c r="AD238" s="15">
        <f t="shared" si="6"/>
        <v>0.72222222222222021</v>
      </c>
      <c r="AE238" s="58"/>
    </row>
    <row r="239" spans="21:31" hidden="1" x14ac:dyDescent="0.45">
      <c r="U239"/>
      <c r="V239" s="96">
        <v>0.82986111111111105</v>
      </c>
      <c r="W239" s="96">
        <f t="shared" si="7"/>
        <v>0.18402777777778068</v>
      </c>
      <c r="X239" s="39"/>
      <c r="Y239"/>
      <c r="AA239" s="92"/>
      <c r="AD239" s="15">
        <f t="shared" si="6"/>
        <v>0.72569444444444242</v>
      </c>
      <c r="AE239" s="58"/>
    </row>
    <row r="240" spans="21:31" hidden="1" x14ac:dyDescent="0.45">
      <c r="U240"/>
      <c r="V240" s="96">
        <v>0.83333333333333304</v>
      </c>
      <c r="W240" s="96">
        <f t="shared" si="7"/>
        <v>0.18055555555555847</v>
      </c>
      <c r="X240" s="39"/>
      <c r="Y240"/>
      <c r="AA240" s="92"/>
      <c r="AD240" s="15">
        <f t="shared" si="6"/>
        <v>0.72916666666666463</v>
      </c>
      <c r="AE240" s="58"/>
    </row>
    <row r="241" spans="21:31" hidden="1" x14ac:dyDescent="0.45">
      <c r="U241"/>
      <c r="V241" s="96">
        <v>0.83680555555555503</v>
      </c>
      <c r="W241" s="96">
        <f t="shared" si="7"/>
        <v>0.17708333333333626</v>
      </c>
      <c r="X241" s="39"/>
      <c r="Y241"/>
      <c r="AA241" s="92"/>
      <c r="AD241" s="15">
        <f t="shared" si="6"/>
        <v>0.73263888888888684</v>
      </c>
      <c r="AE241" s="58"/>
    </row>
    <row r="242" spans="21:31" hidden="1" x14ac:dyDescent="0.45">
      <c r="U242"/>
      <c r="V242" s="96">
        <v>0.84027777777777801</v>
      </c>
      <c r="W242" s="96">
        <f t="shared" si="7"/>
        <v>0.17361111111111405</v>
      </c>
      <c r="X242" s="39"/>
      <c r="Y242"/>
      <c r="AA242" s="92"/>
      <c r="AD242" s="15">
        <f t="shared" si="6"/>
        <v>0.73611111111110905</v>
      </c>
      <c r="AE242" s="64"/>
    </row>
    <row r="243" spans="21:31" hidden="1" x14ac:dyDescent="0.45">
      <c r="U243"/>
      <c r="V243" s="96">
        <v>0.84375</v>
      </c>
      <c r="W243" s="96">
        <f t="shared" si="7"/>
        <v>0.17013888888889184</v>
      </c>
      <c r="X243" s="39"/>
      <c r="Y243"/>
      <c r="AA243" s="92"/>
      <c r="AD243" s="15">
        <f t="shared" si="6"/>
        <v>0.73958333333333126</v>
      </c>
      <c r="AE243" s="64"/>
    </row>
    <row r="244" spans="21:31" hidden="1" x14ac:dyDescent="0.45">
      <c r="U244"/>
      <c r="V244" s="96">
        <v>0.84722222222222199</v>
      </c>
      <c r="W244" s="96">
        <f t="shared" si="7"/>
        <v>0.16666666666666963</v>
      </c>
      <c r="X244" s="39"/>
      <c r="Y244"/>
      <c r="AA244" s="92"/>
      <c r="AD244" s="15">
        <f t="shared" si="6"/>
        <v>0.74305555555555347</v>
      </c>
      <c r="AE244" s="64"/>
    </row>
    <row r="245" spans="21:31" hidden="1" x14ac:dyDescent="0.45">
      <c r="U245"/>
      <c r="V245" s="96">
        <v>0.85069444444444398</v>
      </c>
      <c r="W245" s="96">
        <f t="shared" si="7"/>
        <v>0.16319444444444742</v>
      </c>
      <c r="X245" s="39"/>
      <c r="Y245"/>
      <c r="AA245" s="92"/>
      <c r="AD245" s="15">
        <f t="shared" si="6"/>
        <v>0.74652777777777568</v>
      </c>
      <c r="AE245" s="64"/>
    </row>
    <row r="246" spans="21:31" hidden="1" x14ac:dyDescent="0.45">
      <c r="U246"/>
      <c r="V246" s="96">
        <v>0.85416666666666696</v>
      </c>
      <c r="W246" s="96">
        <f t="shared" si="7"/>
        <v>0.15972222222222521</v>
      </c>
      <c r="X246" s="39"/>
      <c r="Y246"/>
      <c r="AA246"/>
      <c r="AD246" s="15">
        <f t="shared" si="6"/>
        <v>0.74999999999999789</v>
      </c>
      <c r="AE246" s="64"/>
    </row>
    <row r="247" spans="21:31" hidden="1" x14ac:dyDescent="0.45">
      <c r="U247"/>
      <c r="V247" s="96">
        <v>0.85763888888888895</v>
      </c>
      <c r="W247" s="96">
        <f t="shared" si="7"/>
        <v>0.156250000000003</v>
      </c>
      <c r="X247" s="39"/>
      <c r="Y247"/>
      <c r="AA247"/>
      <c r="AD247" s="15">
        <f t="shared" si="6"/>
        <v>0.7534722222222201</v>
      </c>
      <c r="AE247" s="64"/>
    </row>
    <row r="248" spans="21:31" hidden="1" x14ac:dyDescent="0.45">
      <c r="U248"/>
      <c r="V248" s="96">
        <v>0.86111111111111105</v>
      </c>
      <c r="W248" s="96">
        <f t="shared" si="7"/>
        <v>0.15277777777778079</v>
      </c>
      <c r="X248" s="39"/>
      <c r="Y248"/>
      <c r="AA248"/>
      <c r="AD248" s="15">
        <f t="shared" si="6"/>
        <v>0.75694444444444231</v>
      </c>
      <c r="AE248" s="64"/>
    </row>
    <row r="249" spans="21:31" hidden="1" x14ac:dyDescent="0.45">
      <c r="U249"/>
      <c r="V249" s="96">
        <v>0.86458333333333304</v>
      </c>
      <c r="W249" s="96">
        <f t="shared" si="7"/>
        <v>0.14930555555555858</v>
      </c>
      <c r="X249" s="39"/>
      <c r="Y249"/>
      <c r="AA249"/>
      <c r="AD249" s="15">
        <f t="shared" si="6"/>
        <v>0.76041666666666452</v>
      </c>
      <c r="AE249" s="64"/>
    </row>
    <row r="250" spans="21:31" hidden="1" x14ac:dyDescent="0.45">
      <c r="U250"/>
      <c r="V250" s="96">
        <v>0.86805555555555503</v>
      </c>
      <c r="W250" s="96">
        <f t="shared" si="7"/>
        <v>0.14583333333333637</v>
      </c>
      <c r="X250" s="39"/>
      <c r="Y250"/>
      <c r="AA250"/>
      <c r="AD250" s="15">
        <f t="shared" si="6"/>
        <v>0.76388888888888673</v>
      </c>
      <c r="AE250" s="64"/>
    </row>
    <row r="251" spans="21:31" hidden="1" x14ac:dyDescent="0.45">
      <c r="U251"/>
      <c r="V251" s="96">
        <v>0.87152777777777801</v>
      </c>
      <c r="W251" s="96">
        <f t="shared" si="7"/>
        <v>0.14236111111111416</v>
      </c>
      <c r="X251" s="39"/>
      <c r="Y251"/>
      <c r="AA251"/>
      <c r="AD251" s="15">
        <f t="shared" si="6"/>
        <v>0.76736111111110894</v>
      </c>
      <c r="AE251" s="64"/>
    </row>
    <row r="252" spans="21:31" hidden="1" x14ac:dyDescent="0.45">
      <c r="U252"/>
      <c r="V252" s="96">
        <v>0.875</v>
      </c>
      <c r="W252" s="96">
        <f t="shared" si="7"/>
        <v>0.13888888888889195</v>
      </c>
      <c r="X252" s="39"/>
      <c r="Y252"/>
      <c r="AA252"/>
      <c r="AD252" s="15">
        <f t="shared" si="6"/>
        <v>0.77083333333333115</v>
      </c>
      <c r="AE252" s="64"/>
    </row>
    <row r="253" spans="21:31" hidden="1" x14ac:dyDescent="0.45">
      <c r="U253"/>
      <c r="V253" s="96">
        <v>0.87847222222222199</v>
      </c>
      <c r="W253" s="96">
        <f t="shared" si="7"/>
        <v>0.13541666666666974</v>
      </c>
      <c r="X253" s="39"/>
      <c r="Y253"/>
      <c r="AA253"/>
      <c r="AD253" s="15">
        <f t="shared" si="6"/>
        <v>0.77430555555555336</v>
      </c>
    </row>
    <row r="254" spans="21:31" hidden="1" x14ac:dyDescent="0.45">
      <c r="U254"/>
      <c r="V254" s="96">
        <v>0.88194444444444398</v>
      </c>
      <c r="W254" s="96">
        <f t="shared" si="7"/>
        <v>0.13194444444444753</v>
      </c>
      <c r="X254" s="39"/>
      <c r="Y254"/>
      <c r="AA254"/>
      <c r="AD254" s="15">
        <f t="shared" si="6"/>
        <v>0.77777777777777557</v>
      </c>
    </row>
    <row r="255" spans="21:31" hidden="1" x14ac:dyDescent="0.45">
      <c r="U255"/>
      <c r="V255" s="96">
        <v>0.88541666666666696</v>
      </c>
      <c r="W255" s="96">
        <f t="shared" si="7"/>
        <v>0.12847222222222532</v>
      </c>
      <c r="X255" s="39"/>
      <c r="Y255"/>
      <c r="AA255"/>
      <c r="AD255" s="15">
        <f t="shared" si="6"/>
        <v>0.78124999999999778</v>
      </c>
    </row>
    <row r="256" spans="21:31" hidden="1" x14ac:dyDescent="0.45">
      <c r="U256"/>
      <c r="V256" s="96">
        <v>0.88888888888888895</v>
      </c>
      <c r="W256" s="96">
        <f t="shared" si="7"/>
        <v>0.12500000000000311</v>
      </c>
      <c r="X256" s="39"/>
      <c r="Y256"/>
      <c r="AA256"/>
      <c r="AD256" s="15">
        <f t="shared" si="6"/>
        <v>0.78472222222221999</v>
      </c>
    </row>
    <row r="257" spans="21:30" hidden="1" x14ac:dyDescent="0.45">
      <c r="U257"/>
      <c r="V257" s="96">
        <v>0.89236111111111105</v>
      </c>
      <c r="W257" s="96">
        <f t="shared" si="7"/>
        <v>0.12152777777778088</v>
      </c>
      <c r="X257" s="39"/>
      <c r="Y257"/>
      <c r="AA257"/>
      <c r="AD257" s="15">
        <f t="shared" si="6"/>
        <v>0.7881944444444422</v>
      </c>
    </row>
    <row r="258" spans="21:30" hidden="1" x14ac:dyDescent="0.45">
      <c r="U258"/>
      <c r="V258" s="96">
        <v>0.89583333333333304</v>
      </c>
      <c r="W258" s="96">
        <f t="shared" si="7"/>
        <v>0.11805555555555866</v>
      </c>
      <c r="X258" s="39"/>
      <c r="Y258"/>
      <c r="AA258"/>
      <c r="AD258" s="15">
        <f t="shared" si="6"/>
        <v>0.79166666666666441</v>
      </c>
    </row>
    <row r="259" spans="21:30" hidden="1" x14ac:dyDescent="0.45">
      <c r="U259"/>
      <c r="V259" s="96">
        <v>0.89930555555555503</v>
      </c>
      <c r="W259" s="96">
        <f t="shared" si="7"/>
        <v>0.11458333333333644</v>
      </c>
      <c r="X259" s="39"/>
      <c r="Y259"/>
      <c r="AA259"/>
      <c r="AD259" s="15">
        <f t="shared" ref="AD259:AD292" si="8">IF(AND(HOUR(AD258)=23,MINUTE(AD258)=55),0,AD258+TIME(0,5,0))</f>
        <v>0.79513888888888662</v>
      </c>
    </row>
    <row r="260" spans="21:30" hidden="1" x14ac:dyDescent="0.45">
      <c r="U260"/>
      <c r="V260" s="96">
        <v>0.90277777777777801</v>
      </c>
      <c r="W260" s="96">
        <f t="shared" ref="W260:W275" si="9">IF(W259&lt;TIME(0,5,0),1,W259-TIME(0,5,0))</f>
        <v>0.11111111111111421</v>
      </c>
      <c r="X260" s="39"/>
      <c r="Y260"/>
      <c r="AA260"/>
      <c r="AD260" s="15">
        <f t="shared" si="8"/>
        <v>0.79861111111110883</v>
      </c>
    </row>
    <row r="261" spans="21:30" hidden="1" x14ac:dyDescent="0.45">
      <c r="U261"/>
      <c r="V261" s="96">
        <v>0.90625</v>
      </c>
      <c r="W261" s="96">
        <f t="shared" si="9"/>
        <v>0.10763888888889199</v>
      </c>
      <c r="X261" s="39"/>
      <c r="Y261"/>
      <c r="AA261"/>
      <c r="AD261" s="15">
        <f t="shared" si="8"/>
        <v>0.80208333333333104</v>
      </c>
    </row>
    <row r="262" spans="21:30" hidden="1" x14ac:dyDescent="0.45">
      <c r="U262"/>
      <c r="V262" s="96">
        <v>0.90972222222222199</v>
      </c>
      <c r="W262" s="96">
        <f t="shared" si="9"/>
        <v>0.10416666666666977</v>
      </c>
      <c r="X262" s="39"/>
      <c r="Y262"/>
      <c r="AA262"/>
      <c r="AD262" s="15">
        <f t="shared" si="8"/>
        <v>0.80555555555555325</v>
      </c>
    </row>
    <row r="263" spans="21:30" hidden="1" x14ac:dyDescent="0.45">
      <c r="U263"/>
      <c r="V263" s="96">
        <v>0.91319444444444398</v>
      </c>
      <c r="W263" s="96">
        <f t="shared" si="9"/>
        <v>0.10069444444444754</v>
      </c>
      <c r="X263" s="39"/>
      <c r="Y263"/>
      <c r="AA263"/>
      <c r="AD263" s="15">
        <f t="shared" si="8"/>
        <v>0.80902777777777546</v>
      </c>
    </row>
    <row r="264" spans="21:30" hidden="1" x14ac:dyDescent="0.45">
      <c r="U264"/>
      <c r="V264" s="96">
        <v>0.91666666666666696</v>
      </c>
      <c r="W264" s="96">
        <f t="shared" si="9"/>
        <v>9.7222222222225319E-2</v>
      </c>
      <c r="X264" s="39"/>
      <c r="Y264"/>
      <c r="AA264"/>
      <c r="AD264" s="15">
        <f t="shared" si="8"/>
        <v>0.81249999999999767</v>
      </c>
    </row>
    <row r="265" spans="21:30" hidden="1" x14ac:dyDescent="0.45">
      <c r="U265"/>
      <c r="V265" s="96">
        <v>0.92013888888888895</v>
      </c>
      <c r="W265" s="96">
        <f t="shared" si="9"/>
        <v>9.3750000000003095E-2</v>
      </c>
      <c r="X265" s="39"/>
      <c r="Y265"/>
      <c r="AA265"/>
      <c r="AD265" s="15">
        <f t="shared" si="8"/>
        <v>0.81597222222221988</v>
      </c>
    </row>
    <row r="266" spans="21:30" hidden="1" x14ac:dyDescent="0.45">
      <c r="U266"/>
      <c r="V266" s="96">
        <v>0.92361111111111105</v>
      </c>
      <c r="W266" s="96">
        <f t="shared" si="9"/>
        <v>9.0277777777780871E-2</v>
      </c>
      <c r="X266" s="39"/>
      <c r="Y266"/>
      <c r="AA266"/>
      <c r="AD266" s="15">
        <f t="shared" si="8"/>
        <v>0.81944444444444209</v>
      </c>
    </row>
    <row r="267" spans="21:30" hidden="1" x14ac:dyDescent="0.45">
      <c r="U267"/>
      <c r="V267" s="96">
        <v>0.92708333333333304</v>
      </c>
      <c r="W267" s="96">
        <f t="shared" si="9"/>
        <v>8.6805555555558647E-2</v>
      </c>
      <c r="X267" s="39"/>
      <c r="Y267"/>
      <c r="AA267"/>
      <c r="AD267" s="15">
        <f t="shared" si="8"/>
        <v>0.8229166666666643</v>
      </c>
    </row>
    <row r="268" spans="21:30" hidden="1" x14ac:dyDescent="0.45">
      <c r="U268"/>
      <c r="V268" s="96">
        <v>0.93055555555555503</v>
      </c>
      <c r="W268" s="96">
        <f t="shared" si="9"/>
        <v>8.3333333333336423E-2</v>
      </c>
      <c r="X268" s="39"/>
      <c r="Y268"/>
      <c r="AA268"/>
      <c r="AD268" s="15">
        <f t="shared" si="8"/>
        <v>0.82638888888888651</v>
      </c>
    </row>
    <row r="269" spans="21:30" hidden="1" x14ac:dyDescent="0.45">
      <c r="U269"/>
      <c r="V269" s="96">
        <v>0.93402777777777801</v>
      </c>
      <c r="W269" s="96">
        <f t="shared" si="9"/>
        <v>7.98611111111142E-2</v>
      </c>
      <c r="X269" s="39"/>
      <c r="Y269"/>
      <c r="AA269"/>
      <c r="AD269" s="15">
        <f t="shared" si="8"/>
        <v>0.82986111111110872</v>
      </c>
    </row>
    <row r="270" spans="21:30" hidden="1" x14ac:dyDescent="0.45">
      <c r="U270"/>
      <c r="V270" s="96">
        <v>0.9375</v>
      </c>
      <c r="W270" s="96">
        <f t="shared" si="9"/>
        <v>7.6388888888891976E-2</v>
      </c>
      <c r="X270" s="39"/>
      <c r="Y270"/>
      <c r="AA270"/>
      <c r="AD270" s="15">
        <f t="shared" si="8"/>
        <v>0.83333333333333093</v>
      </c>
    </row>
    <row r="271" spans="21:30" hidden="1" x14ac:dyDescent="0.45">
      <c r="U271"/>
      <c r="V271" s="96">
        <v>0.94097222222222199</v>
      </c>
      <c r="W271" s="96">
        <f t="shared" si="9"/>
        <v>7.2916666666669752E-2</v>
      </c>
      <c r="X271" s="39"/>
      <c r="Y271"/>
      <c r="AA271"/>
      <c r="AD271" s="15">
        <f t="shared" si="8"/>
        <v>0.83680555555555314</v>
      </c>
    </row>
    <row r="272" spans="21:30" hidden="1" x14ac:dyDescent="0.45">
      <c r="U272"/>
      <c r="V272" s="96">
        <v>0.94444444444444398</v>
      </c>
      <c r="W272" s="96">
        <f t="shared" si="9"/>
        <v>6.9444444444447528E-2</v>
      </c>
      <c r="X272" s="39"/>
      <c r="Y272"/>
      <c r="AA272"/>
      <c r="AD272" s="15">
        <f t="shared" si="8"/>
        <v>0.84027777777777535</v>
      </c>
    </row>
    <row r="273" spans="21:30" hidden="1" x14ac:dyDescent="0.45">
      <c r="U273"/>
      <c r="V273" s="96">
        <v>0.94791666666666696</v>
      </c>
      <c r="W273" s="96">
        <f t="shared" si="9"/>
        <v>6.5972222222225305E-2</v>
      </c>
      <c r="X273" s="39"/>
      <c r="Y273"/>
      <c r="AA273"/>
      <c r="AD273" s="15">
        <f t="shared" si="8"/>
        <v>0.84374999999999756</v>
      </c>
    </row>
    <row r="274" spans="21:30" hidden="1" x14ac:dyDescent="0.45">
      <c r="U274"/>
      <c r="V274" s="96">
        <v>0.95138888888888895</v>
      </c>
      <c r="W274" s="96">
        <f t="shared" si="9"/>
        <v>6.2500000000003081E-2</v>
      </c>
      <c r="X274" s="39"/>
      <c r="Y274"/>
      <c r="AA274"/>
      <c r="AD274" s="15">
        <f t="shared" si="8"/>
        <v>0.84722222222221977</v>
      </c>
    </row>
    <row r="275" spans="21:30" hidden="1" x14ac:dyDescent="0.45">
      <c r="U275"/>
      <c r="V275" s="96">
        <v>0.95486111111111105</v>
      </c>
      <c r="W275" s="96">
        <f t="shared" si="9"/>
        <v>5.9027777777780857E-2</v>
      </c>
      <c r="X275" s="39"/>
      <c r="Y275"/>
      <c r="AA275"/>
      <c r="AD275" s="15">
        <f t="shared" si="8"/>
        <v>0.85069444444444198</v>
      </c>
    </row>
    <row r="276" spans="21:30" hidden="1" x14ac:dyDescent="0.45">
      <c r="U276"/>
      <c r="V276" s="96">
        <v>0.95833333333333304</v>
      </c>
      <c r="W276" s="96">
        <f>IF(W275&lt;TIME(0,5,0),1,W275-TIME(0,5,0))</f>
        <v>5.5555555555558633E-2</v>
      </c>
      <c r="X276" s="39"/>
      <c r="Y276"/>
      <c r="AA276"/>
      <c r="AD276" s="15">
        <f t="shared" si="8"/>
        <v>0.85416666666666419</v>
      </c>
    </row>
    <row r="277" spans="21:30" hidden="1" x14ac:dyDescent="0.45">
      <c r="U277"/>
      <c r="V277" s="96">
        <v>0.96180555555555503</v>
      </c>
      <c r="W277" s="96">
        <f t="shared" ref="W277:W287" si="10">IF(W276&lt;TIME(0,5,0),1,W276-TIME(0,5,0))</f>
        <v>5.208333333333641E-2</v>
      </c>
      <c r="X277" s="39"/>
      <c r="Y277"/>
      <c r="AA277"/>
      <c r="AD277" s="15">
        <f t="shared" si="8"/>
        <v>0.8576388888888864</v>
      </c>
    </row>
    <row r="278" spans="21:30" hidden="1" x14ac:dyDescent="0.45">
      <c r="U278"/>
      <c r="V278" s="96">
        <v>0.96527777777777801</v>
      </c>
      <c r="W278" s="96">
        <f t="shared" si="10"/>
        <v>4.8611111111114186E-2</v>
      </c>
      <c r="X278" s="39"/>
      <c r="Y278"/>
      <c r="AA278"/>
      <c r="AD278" s="15">
        <f t="shared" si="8"/>
        <v>0.86111111111110861</v>
      </c>
    </row>
    <row r="279" spans="21:30" hidden="1" x14ac:dyDescent="0.45">
      <c r="U279"/>
      <c r="V279" s="96">
        <v>0.96875</v>
      </c>
      <c r="W279" s="96">
        <f t="shared" si="10"/>
        <v>4.5138888888891962E-2</v>
      </c>
      <c r="X279" s="39"/>
      <c r="Y279"/>
      <c r="AA279"/>
      <c r="AD279" s="15">
        <f t="shared" si="8"/>
        <v>0.86458333333333082</v>
      </c>
    </row>
    <row r="280" spans="21:30" hidden="1" x14ac:dyDescent="0.45">
      <c r="U280"/>
      <c r="V280" s="96">
        <v>0.97222222222222199</v>
      </c>
      <c r="W280" s="96">
        <f t="shared" si="10"/>
        <v>4.1666666666669738E-2</v>
      </c>
      <c r="X280" s="39"/>
      <c r="Y280"/>
      <c r="AA280"/>
      <c r="AD280" s="15">
        <f t="shared" si="8"/>
        <v>0.86805555555555303</v>
      </c>
    </row>
    <row r="281" spans="21:30" hidden="1" x14ac:dyDescent="0.45">
      <c r="U281"/>
      <c r="V281" s="96">
        <v>0.97569444444444398</v>
      </c>
      <c r="W281" s="96">
        <f t="shared" si="10"/>
        <v>3.8194444444447515E-2</v>
      </c>
      <c r="X281" s="39"/>
      <c r="Y281"/>
      <c r="AA281"/>
      <c r="AD281" s="15">
        <f t="shared" si="8"/>
        <v>0.87152777777777524</v>
      </c>
    </row>
    <row r="282" spans="21:30" hidden="1" x14ac:dyDescent="0.45">
      <c r="U282"/>
      <c r="V282" s="96">
        <v>0.97916666666666696</v>
      </c>
      <c r="W282" s="96">
        <f t="shared" si="10"/>
        <v>3.4722222222225291E-2</v>
      </c>
      <c r="X282" s="39"/>
      <c r="Y282"/>
      <c r="AA282"/>
      <c r="AD282" s="15">
        <f t="shared" si="8"/>
        <v>0.87499999999999745</v>
      </c>
    </row>
    <row r="283" spans="21:30" hidden="1" x14ac:dyDescent="0.45">
      <c r="U283"/>
      <c r="V283" s="96">
        <v>0.98263888888888895</v>
      </c>
      <c r="W283" s="96">
        <f t="shared" si="10"/>
        <v>3.1250000000003067E-2</v>
      </c>
      <c r="X283" s="39"/>
      <c r="Y283"/>
      <c r="AA283"/>
      <c r="AD283" s="15">
        <f t="shared" si="8"/>
        <v>0.87847222222221966</v>
      </c>
    </row>
    <row r="284" spans="21:30" hidden="1" x14ac:dyDescent="0.45">
      <c r="U284"/>
      <c r="V284" s="96">
        <v>0.98611111111111105</v>
      </c>
      <c r="W284" s="96">
        <f t="shared" si="10"/>
        <v>2.7777777777780843E-2</v>
      </c>
      <c r="X284" s="39"/>
      <c r="Y284"/>
      <c r="AA284"/>
      <c r="AD284" s="15">
        <f t="shared" si="8"/>
        <v>0.88194444444444187</v>
      </c>
    </row>
    <row r="285" spans="21:30" hidden="1" x14ac:dyDescent="0.45">
      <c r="U285"/>
      <c r="V285" s="96">
        <v>0.98958333333333304</v>
      </c>
      <c r="W285" s="96">
        <f t="shared" si="10"/>
        <v>2.4305555555558619E-2</v>
      </c>
      <c r="X285" s="39"/>
      <c r="Y285"/>
      <c r="AA285"/>
      <c r="AD285" s="15">
        <f t="shared" si="8"/>
        <v>0.88541666666666408</v>
      </c>
    </row>
    <row r="286" spans="21:30" hidden="1" x14ac:dyDescent="0.45">
      <c r="U286"/>
      <c r="V286" s="96">
        <v>0.99305555555555503</v>
      </c>
      <c r="W286" s="96">
        <f t="shared" si="10"/>
        <v>2.0833333333336396E-2</v>
      </c>
      <c r="X286" s="39"/>
      <c r="Y286"/>
      <c r="AA286"/>
      <c r="AD286" s="15">
        <f t="shared" si="8"/>
        <v>0.88888888888888629</v>
      </c>
    </row>
    <row r="287" spans="21:30" hidden="1" x14ac:dyDescent="0.45">
      <c r="U287"/>
      <c r="V287" s="96">
        <v>0.99652777777777801</v>
      </c>
      <c r="W287" s="96">
        <f t="shared" si="10"/>
        <v>1.7361111111114172E-2</v>
      </c>
      <c r="X287" s="39"/>
      <c r="Y287"/>
      <c r="AA287"/>
      <c r="AD287" s="15">
        <f t="shared" si="8"/>
        <v>0.8923611111111085</v>
      </c>
    </row>
    <row r="288" spans="21:30" hidden="1" x14ac:dyDescent="0.45">
      <c r="U288"/>
      <c r="X288" s="39"/>
      <c r="Y288"/>
      <c r="AA288"/>
      <c r="AD288" s="15">
        <f t="shared" si="8"/>
        <v>0.89583333333333071</v>
      </c>
    </row>
    <row r="289" spans="21:30" hidden="1" x14ac:dyDescent="0.45">
      <c r="U289"/>
      <c r="X289" s="39"/>
      <c r="Y289"/>
      <c r="AA289"/>
      <c r="AD289" s="15">
        <f t="shared" si="8"/>
        <v>0.89930555555555292</v>
      </c>
    </row>
    <row r="290" spans="21:30" hidden="1" x14ac:dyDescent="0.45">
      <c r="U290"/>
      <c r="X290" s="39"/>
      <c r="Y290"/>
      <c r="AA290"/>
      <c r="AD290" s="15">
        <f t="shared" si="8"/>
        <v>0.90277777777777513</v>
      </c>
    </row>
    <row r="291" spans="21:30" hidden="1" x14ac:dyDescent="0.45">
      <c r="U291"/>
      <c r="X291" s="39"/>
      <c r="Y291"/>
      <c r="AA291"/>
      <c r="AD291" s="15">
        <f t="shared" si="8"/>
        <v>0.90624999999999734</v>
      </c>
    </row>
    <row r="292" spans="21:30" hidden="1" x14ac:dyDescent="0.45">
      <c r="U292"/>
      <c r="X292" s="39"/>
      <c r="Y292"/>
      <c r="AA292"/>
      <c r="AD292" s="15">
        <f t="shared" si="8"/>
        <v>0.90972222222221955</v>
      </c>
    </row>
    <row r="293" spans="21:30" hidden="1" x14ac:dyDescent="0.45">
      <c r="U293"/>
      <c r="X293" s="39"/>
      <c r="Y293"/>
      <c r="AA293"/>
      <c r="AD293"/>
    </row>
    <row r="294" spans="21:30" hidden="1" x14ac:dyDescent="0.45">
      <c r="U294"/>
      <c r="X294" s="39"/>
      <c r="Y294"/>
      <c r="AA294"/>
      <c r="AD294"/>
    </row>
    <row r="295" spans="21:30" hidden="1" x14ac:dyDescent="0.45">
      <c r="U295"/>
      <c r="X295" s="39"/>
      <c r="Y295"/>
      <c r="AA295"/>
      <c r="AD295"/>
    </row>
    <row r="296" spans="21:30" hidden="1" x14ac:dyDescent="0.45">
      <c r="U296"/>
      <c r="X296" s="39"/>
      <c r="Y296"/>
      <c r="AA296"/>
      <c r="AD296"/>
    </row>
    <row r="297" spans="21:30" hidden="1" x14ac:dyDescent="0.45">
      <c r="U297"/>
      <c r="X297" s="39"/>
      <c r="Y297"/>
      <c r="AA297"/>
      <c r="AD297"/>
    </row>
    <row r="298" spans="21:30" hidden="1" x14ac:dyDescent="0.45">
      <c r="X298" s="39"/>
      <c r="Y298"/>
      <c r="AA298"/>
      <c r="AD298"/>
    </row>
    <row r="299" spans="21:30" hidden="1" x14ac:dyDescent="0.45">
      <c r="X299" s="39"/>
      <c r="Y299"/>
      <c r="AA299"/>
      <c r="AD299"/>
    </row>
    <row r="300" spans="21:30" hidden="1" x14ac:dyDescent="0.45">
      <c r="X300"/>
      <c r="Y300"/>
      <c r="AA300"/>
      <c r="AD300"/>
    </row>
    <row r="301" spans="21:30" hidden="1" x14ac:dyDescent="0.45">
      <c r="AD301"/>
    </row>
    <row r="302" spans="21:30" hidden="1" x14ac:dyDescent="0.45">
      <c r="AD302"/>
    </row>
    <row r="303" spans="21:30" hidden="1" x14ac:dyDescent="0.45">
      <c r="AD303"/>
    </row>
    <row r="304" spans="21:30" hidden="1" x14ac:dyDescent="0.45">
      <c r="AD304"/>
    </row>
    <row r="305" spans="30:30" hidden="1" x14ac:dyDescent="0.45">
      <c r="AD305"/>
    </row>
    <row r="306" spans="30:30" hidden="1" x14ac:dyDescent="0.45">
      <c r="AD306"/>
    </row>
    <row r="307" spans="30:30" hidden="1" x14ac:dyDescent="0.45">
      <c r="AD307"/>
    </row>
    <row r="308" spans="30:30" hidden="1" x14ac:dyDescent="0.45">
      <c r="AD308"/>
    </row>
    <row r="309" spans="30:30" hidden="1" x14ac:dyDescent="0.45">
      <c r="AD309"/>
    </row>
    <row r="310" spans="30:30" hidden="1" x14ac:dyDescent="0.45">
      <c r="AD310"/>
    </row>
    <row r="311" spans="30:30" hidden="1" x14ac:dyDescent="0.45">
      <c r="AD311"/>
    </row>
    <row r="312" spans="30:30" hidden="1" x14ac:dyDescent="0.45">
      <c r="AD312"/>
    </row>
    <row r="313" spans="30:30" hidden="1" x14ac:dyDescent="0.45">
      <c r="AD313"/>
    </row>
    <row r="314" spans="30:30" hidden="1" x14ac:dyDescent="0.45">
      <c r="AD314"/>
    </row>
    <row r="315" spans="30:30" hidden="1" x14ac:dyDescent="0.45">
      <c r="AD315"/>
    </row>
    <row r="316" spans="30:30" hidden="1" x14ac:dyDescent="0.45">
      <c r="AD316"/>
    </row>
    <row r="317" spans="30:30" hidden="1" x14ac:dyDescent="0.45">
      <c r="AD317"/>
    </row>
    <row r="318" spans="30:30" hidden="1" x14ac:dyDescent="0.45">
      <c r="AD318"/>
    </row>
    <row r="319" spans="30:30" hidden="1" x14ac:dyDescent="0.45">
      <c r="AD319"/>
    </row>
    <row r="320" spans="30:30" hidden="1" x14ac:dyDescent="0.45">
      <c r="AD320"/>
    </row>
    <row r="321" spans="30:30" hidden="1" x14ac:dyDescent="0.45">
      <c r="AD321"/>
    </row>
    <row r="322" spans="30:30" hidden="1" x14ac:dyDescent="0.45">
      <c r="AD322"/>
    </row>
    <row r="323" spans="30:30" hidden="1" x14ac:dyDescent="0.45">
      <c r="AD323"/>
    </row>
    <row r="324" spans="30:30" hidden="1" x14ac:dyDescent="0.45">
      <c r="AD324"/>
    </row>
    <row r="325" spans="30:30" hidden="1" x14ac:dyDescent="0.45">
      <c r="AD325"/>
    </row>
    <row r="326" spans="30:30" hidden="1" x14ac:dyDescent="0.45">
      <c r="AD326"/>
    </row>
    <row r="327" spans="30:30" hidden="1" x14ac:dyDescent="0.45">
      <c r="AD327"/>
    </row>
    <row r="328" spans="30:30" hidden="1" x14ac:dyDescent="0.45">
      <c r="AD328"/>
    </row>
    <row r="329" spans="30:30" hidden="1" x14ac:dyDescent="0.45">
      <c r="AD329"/>
    </row>
    <row r="330" spans="30:30" hidden="1" x14ac:dyDescent="0.45">
      <c r="AD330"/>
    </row>
    <row r="331" spans="30:30" hidden="1" x14ac:dyDescent="0.45">
      <c r="AD331"/>
    </row>
    <row r="332" spans="30:30" hidden="1" x14ac:dyDescent="0.45">
      <c r="AD332"/>
    </row>
    <row r="333" spans="30:30" hidden="1" x14ac:dyDescent="0.45">
      <c r="AD333"/>
    </row>
    <row r="334" spans="30:30" hidden="1" x14ac:dyDescent="0.45">
      <c r="AD334"/>
    </row>
    <row r="335" spans="30:30" hidden="1" x14ac:dyDescent="0.45">
      <c r="AD335"/>
    </row>
    <row r="336" spans="30:30" hidden="1" x14ac:dyDescent="0.45">
      <c r="AD336"/>
    </row>
    <row r="337" spans="30:30" hidden="1" x14ac:dyDescent="0.45">
      <c r="AD337"/>
    </row>
    <row r="338" spans="30:30" hidden="1" x14ac:dyDescent="0.45">
      <c r="AD338"/>
    </row>
    <row r="339" spans="30:30" hidden="1" x14ac:dyDescent="0.45">
      <c r="AD339"/>
    </row>
    <row r="340" spans="30:30" hidden="1" x14ac:dyDescent="0.45">
      <c r="AD340"/>
    </row>
    <row r="341" spans="30:30" hidden="1" x14ac:dyDescent="0.45">
      <c r="AD341"/>
    </row>
    <row r="342" spans="30:30" hidden="1" x14ac:dyDescent="0.45">
      <c r="AD342"/>
    </row>
    <row r="343" spans="30:30" hidden="1" x14ac:dyDescent="0.45">
      <c r="AD343"/>
    </row>
    <row r="344" spans="30:30" hidden="1" x14ac:dyDescent="0.45">
      <c r="AD344"/>
    </row>
    <row r="345" spans="30:30" hidden="1" x14ac:dyDescent="0.45">
      <c r="AD345"/>
    </row>
    <row r="346" spans="30:30" hidden="1" x14ac:dyDescent="0.45">
      <c r="AD346"/>
    </row>
    <row r="347" spans="30:30" hidden="1" x14ac:dyDescent="0.45">
      <c r="AD347"/>
    </row>
    <row r="348" spans="30:30" hidden="1" x14ac:dyDescent="0.45">
      <c r="AD348"/>
    </row>
    <row r="349" spans="30:30" hidden="1" x14ac:dyDescent="0.45">
      <c r="AD349"/>
    </row>
    <row r="350" spans="30:30" hidden="1" x14ac:dyDescent="0.45">
      <c r="AD350"/>
    </row>
    <row r="351" spans="30:30" hidden="1" x14ac:dyDescent="0.45">
      <c r="AD351"/>
    </row>
    <row r="352" spans="30:30" hidden="1" x14ac:dyDescent="0.45">
      <c r="AD352"/>
    </row>
    <row r="353" spans="30:30" hidden="1" x14ac:dyDescent="0.45">
      <c r="AD353"/>
    </row>
    <row r="354" spans="30:30" hidden="1" x14ac:dyDescent="0.45">
      <c r="AD354"/>
    </row>
    <row r="355" spans="30:30" hidden="1" x14ac:dyDescent="0.45">
      <c r="AD355"/>
    </row>
    <row r="356" spans="30:30" hidden="1" x14ac:dyDescent="0.45">
      <c r="AD356"/>
    </row>
    <row r="357" spans="30:30" hidden="1" x14ac:dyDescent="0.45">
      <c r="AD357"/>
    </row>
    <row r="358" spans="30:30" hidden="1" x14ac:dyDescent="0.45">
      <c r="AD358"/>
    </row>
    <row r="359" spans="30:30" hidden="1" x14ac:dyDescent="0.45">
      <c r="AD359"/>
    </row>
    <row r="360" spans="30:30" hidden="1" x14ac:dyDescent="0.45">
      <c r="AD360"/>
    </row>
    <row r="361" spans="30:30" hidden="1" x14ac:dyDescent="0.45">
      <c r="AD361"/>
    </row>
    <row r="362" spans="30:30" hidden="1" x14ac:dyDescent="0.45">
      <c r="AD362"/>
    </row>
    <row r="363" spans="30:30" hidden="1" x14ac:dyDescent="0.45">
      <c r="AD363"/>
    </row>
    <row r="364" spans="30:30" hidden="1" x14ac:dyDescent="0.45">
      <c r="AD364"/>
    </row>
    <row r="365" spans="30:30" hidden="1" x14ac:dyDescent="0.45">
      <c r="AD365"/>
    </row>
    <row r="366" spans="30:30" hidden="1" x14ac:dyDescent="0.45">
      <c r="AD366"/>
    </row>
    <row r="367" spans="30:30" hidden="1" x14ac:dyDescent="0.45">
      <c r="AD367"/>
    </row>
    <row r="368" spans="30:30" hidden="1" x14ac:dyDescent="0.45">
      <c r="AD368"/>
    </row>
    <row r="369" spans="30:30" hidden="1" x14ac:dyDescent="0.45">
      <c r="AD369"/>
    </row>
    <row r="370" spans="30:30" hidden="1" x14ac:dyDescent="0.45">
      <c r="AD370"/>
    </row>
    <row r="371" spans="30:30" hidden="1" x14ac:dyDescent="0.45">
      <c r="AD371"/>
    </row>
    <row r="372" spans="30:30" hidden="1" x14ac:dyDescent="0.45">
      <c r="AD372"/>
    </row>
    <row r="373" spans="30:30" hidden="1" x14ac:dyDescent="0.45">
      <c r="AD373"/>
    </row>
    <row r="374" spans="30:30" hidden="1" x14ac:dyDescent="0.45">
      <c r="AD374"/>
    </row>
    <row r="375" spans="30:30" hidden="1" x14ac:dyDescent="0.45">
      <c r="AD375"/>
    </row>
    <row r="376" spans="30:30" hidden="1" x14ac:dyDescent="0.45">
      <c r="AD376"/>
    </row>
    <row r="377" spans="30:30" hidden="1" x14ac:dyDescent="0.45">
      <c r="AD377"/>
    </row>
    <row r="378" spans="30:30" hidden="1" x14ac:dyDescent="0.45">
      <c r="AD378"/>
    </row>
    <row r="379" spans="30:30" hidden="1" x14ac:dyDescent="0.45">
      <c r="AD379"/>
    </row>
    <row r="380" spans="30:30" hidden="1" x14ac:dyDescent="0.45">
      <c r="AD380"/>
    </row>
    <row r="381" spans="30:30" hidden="1" x14ac:dyDescent="0.45">
      <c r="AD381"/>
    </row>
    <row r="382" spans="30:30" hidden="1" x14ac:dyDescent="0.45">
      <c r="AD382"/>
    </row>
    <row r="383" spans="30:30" hidden="1" x14ac:dyDescent="0.45">
      <c r="AD383"/>
    </row>
    <row r="384" spans="30:30" hidden="1" x14ac:dyDescent="0.45">
      <c r="AD384"/>
    </row>
    <row r="385" spans="30:30" hidden="1" x14ac:dyDescent="0.45">
      <c r="AD385"/>
    </row>
    <row r="386" spans="30:30" hidden="1" x14ac:dyDescent="0.45">
      <c r="AD386"/>
    </row>
    <row r="387" spans="30:30" hidden="1" x14ac:dyDescent="0.45">
      <c r="AD387"/>
    </row>
    <row r="388" spans="30:30" hidden="1" x14ac:dyDescent="0.45">
      <c r="AD388"/>
    </row>
    <row r="389" spans="30:30" hidden="1" x14ac:dyDescent="0.45">
      <c r="AD389"/>
    </row>
    <row r="390" spans="30:30" hidden="1" x14ac:dyDescent="0.45">
      <c r="AD390"/>
    </row>
    <row r="391" spans="30:30" hidden="1" x14ac:dyDescent="0.45">
      <c r="AD391"/>
    </row>
    <row r="392" spans="30:30" hidden="1" x14ac:dyDescent="0.45">
      <c r="AD392"/>
    </row>
    <row r="393" spans="30:30" hidden="1" x14ac:dyDescent="0.45">
      <c r="AD393"/>
    </row>
    <row r="394" spans="30:30" hidden="1" x14ac:dyDescent="0.45">
      <c r="AD394"/>
    </row>
    <row r="395" spans="30:30" hidden="1" x14ac:dyDescent="0.45">
      <c r="AD395"/>
    </row>
    <row r="396" spans="30:30" hidden="1" x14ac:dyDescent="0.45">
      <c r="AD396"/>
    </row>
    <row r="397" spans="30:30" hidden="1" x14ac:dyDescent="0.45">
      <c r="AD397"/>
    </row>
    <row r="398" spans="30:30" hidden="1" x14ac:dyDescent="0.45">
      <c r="AD398"/>
    </row>
    <row r="399" spans="30:30" hidden="1" x14ac:dyDescent="0.45">
      <c r="AD399"/>
    </row>
    <row r="400" spans="30:30" hidden="1" x14ac:dyDescent="0.45">
      <c r="AD400"/>
    </row>
    <row r="401" spans="30:30" hidden="1" x14ac:dyDescent="0.45">
      <c r="AD401"/>
    </row>
    <row r="402" spans="30:30" hidden="1" x14ac:dyDescent="0.45">
      <c r="AD402"/>
    </row>
    <row r="403" spans="30:30" hidden="1" x14ac:dyDescent="0.45">
      <c r="AD403"/>
    </row>
    <row r="404" spans="30:30" hidden="1" x14ac:dyDescent="0.45">
      <c r="AD404"/>
    </row>
    <row r="405" spans="30:30" hidden="1" x14ac:dyDescent="0.45">
      <c r="AD405"/>
    </row>
    <row r="406" spans="30:30" hidden="1" x14ac:dyDescent="0.45">
      <c r="AD406"/>
    </row>
    <row r="407" spans="30:30" hidden="1" x14ac:dyDescent="0.45">
      <c r="AD407"/>
    </row>
    <row r="408" spans="30:30" hidden="1" x14ac:dyDescent="0.45">
      <c r="AD408"/>
    </row>
    <row r="409" spans="30:30" hidden="1" x14ac:dyDescent="0.45">
      <c r="AD409"/>
    </row>
    <row r="410" spans="30:30" hidden="1" x14ac:dyDescent="0.45">
      <c r="AD410"/>
    </row>
    <row r="411" spans="30:30" hidden="1" x14ac:dyDescent="0.45">
      <c r="AD411"/>
    </row>
    <row r="412" spans="30:30" hidden="1" x14ac:dyDescent="0.45">
      <c r="AD412"/>
    </row>
    <row r="413" spans="30:30" hidden="1" x14ac:dyDescent="0.45">
      <c r="AD413"/>
    </row>
    <row r="414" spans="30:30" hidden="1" x14ac:dyDescent="0.45">
      <c r="AD414"/>
    </row>
    <row r="415" spans="30:30" hidden="1" x14ac:dyDescent="0.45">
      <c r="AD415"/>
    </row>
    <row r="416" spans="30:30" hidden="1" x14ac:dyDescent="0.45">
      <c r="AD416"/>
    </row>
    <row r="417" spans="30:30" hidden="1" x14ac:dyDescent="0.45">
      <c r="AD417"/>
    </row>
    <row r="418" spans="30:30" hidden="1" x14ac:dyDescent="0.45">
      <c r="AD418"/>
    </row>
    <row r="419" spans="30:30" hidden="1" x14ac:dyDescent="0.45">
      <c r="AD419"/>
    </row>
    <row r="420" spans="30:30" hidden="1" x14ac:dyDescent="0.45">
      <c r="AD420"/>
    </row>
    <row r="421" spans="30:30" hidden="1" x14ac:dyDescent="0.45">
      <c r="AD421"/>
    </row>
    <row r="422" spans="30:30" hidden="1" x14ac:dyDescent="0.45">
      <c r="AD422"/>
    </row>
    <row r="423" spans="30:30" hidden="1" x14ac:dyDescent="0.45">
      <c r="AD423"/>
    </row>
    <row r="424" spans="30:30" hidden="1" x14ac:dyDescent="0.45">
      <c r="AD424"/>
    </row>
    <row r="425" spans="30:30" hidden="1" x14ac:dyDescent="0.45">
      <c r="AD425"/>
    </row>
    <row r="426" spans="30:30" hidden="1" x14ac:dyDescent="0.45">
      <c r="AD426"/>
    </row>
    <row r="427" spans="30:30" hidden="1" x14ac:dyDescent="0.45">
      <c r="AD427"/>
    </row>
    <row r="428" spans="30:30" hidden="1" x14ac:dyDescent="0.45">
      <c r="AD428"/>
    </row>
    <row r="429" spans="30:30" hidden="1" x14ac:dyDescent="0.45">
      <c r="AD429"/>
    </row>
    <row r="430" spans="30:30" hidden="1" x14ac:dyDescent="0.45">
      <c r="AD430"/>
    </row>
    <row r="431" spans="30:30" hidden="1" x14ac:dyDescent="0.45">
      <c r="AD431"/>
    </row>
    <row r="432" spans="30:30" hidden="1" x14ac:dyDescent="0.45">
      <c r="AD432"/>
    </row>
    <row r="433" spans="30:30" hidden="1" x14ac:dyDescent="0.45">
      <c r="AD433"/>
    </row>
    <row r="434" spans="30:30" hidden="1" x14ac:dyDescent="0.45">
      <c r="AD434"/>
    </row>
    <row r="435" spans="30:30" hidden="1" x14ac:dyDescent="0.45">
      <c r="AD435"/>
    </row>
    <row r="436" spans="30:30" hidden="1" x14ac:dyDescent="0.45">
      <c r="AD436"/>
    </row>
    <row r="437" spans="30:30" hidden="1" x14ac:dyDescent="0.45">
      <c r="AD437"/>
    </row>
    <row r="438" spans="30:30" hidden="1" x14ac:dyDescent="0.45">
      <c r="AD438"/>
    </row>
    <row r="439" spans="30:30" hidden="1" x14ac:dyDescent="0.45">
      <c r="AD439"/>
    </row>
    <row r="440" spans="30:30" hidden="1" x14ac:dyDescent="0.45">
      <c r="AD440"/>
    </row>
    <row r="441" spans="30:30" hidden="1" x14ac:dyDescent="0.45">
      <c r="AD441"/>
    </row>
    <row r="442" spans="30:30" hidden="1" x14ac:dyDescent="0.45">
      <c r="AD442"/>
    </row>
    <row r="443" spans="30:30" hidden="1" x14ac:dyDescent="0.45">
      <c r="AD443"/>
    </row>
    <row r="444" spans="30:30" hidden="1" x14ac:dyDescent="0.45">
      <c r="AD444"/>
    </row>
    <row r="445" spans="30:30" hidden="1" x14ac:dyDescent="0.45">
      <c r="AD445"/>
    </row>
    <row r="446" spans="30:30" hidden="1" x14ac:dyDescent="0.45">
      <c r="AD446"/>
    </row>
    <row r="447" spans="30:30" hidden="1" x14ac:dyDescent="0.45">
      <c r="AD447"/>
    </row>
    <row r="448" spans="30:30" hidden="1" x14ac:dyDescent="0.45">
      <c r="AD448"/>
    </row>
    <row r="449" spans="30:30" hidden="1" x14ac:dyDescent="0.45">
      <c r="AD449"/>
    </row>
    <row r="450" spans="30:30" hidden="1" x14ac:dyDescent="0.45">
      <c r="AD450"/>
    </row>
    <row r="451" spans="30:30" hidden="1" x14ac:dyDescent="0.45">
      <c r="AD451"/>
    </row>
    <row r="452" spans="30:30" hidden="1" x14ac:dyDescent="0.45">
      <c r="AD452"/>
    </row>
    <row r="453" spans="30:30" hidden="1" x14ac:dyDescent="0.45">
      <c r="AD453"/>
    </row>
    <row r="454" spans="30:30" hidden="1" x14ac:dyDescent="0.45">
      <c r="AD454"/>
    </row>
    <row r="455" spans="30:30" hidden="1" x14ac:dyDescent="0.45">
      <c r="AD455"/>
    </row>
    <row r="456" spans="30:30" hidden="1" x14ac:dyDescent="0.45">
      <c r="AD456"/>
    </row>
    <row r="457" spans="30:30" hidden="1" x14ac:dyDescent="0.45">
      <c r="AD457"/>
    </row>
    <row r="458" spans="30:30" hidden="1" x14ac:dyDescent="0.45">
      <c r="AD458"/>
    </row>
    <row r="459" spans="30:30" hidden="1" x14ac:dyDescent="0.45">
      <c r="AD459"/>
    </row>
    <row r="460" spans="30:30" hidden="1" x14ac:dyDescent="0.45">
      <c r="AD460"/>
    </row>
    <row r="461" spans="30:30" hidden="1" x14ac:dyDescent="0.45">
      <c r="AD461"/>
    </row>
    <row r="462" spans="30:30" hidden="1" x14ac:dyDescent="0.45">
      <c r="AD462"/>
    </row>
    <row r="463" spans="30:30" hidden="1" x14ac:dyDescent="0.45">
      <c r="AD463"/>
    </row>
    <row r="464" spans="30:30" hidden="1" x14ac:dyDescent="0.45">
      <c r="AD464"/>
    </row>
    <row r="465" spans="30:30" hidden="1" x14ac:dyDescent="0.45">
      <c r="AD465"/>
    </row>
    <row r="466" spans="30:30" hidden="1" x14ac:dyDescent="0.45">
      <c r="AD466"/>
    </row>
    <row r="467" spans="30:30" hidden="1" x14ac:dyDescent="0.45">
      <c r="AD467"/>
    </row>
    <row r="468" spans="30:30" hidden="1" x14ac:dyDescent="0.45">
      <c r="AD468"/>
    </row>
    <row r="469" spans="30:30" hidden="1" x14ac:dyDescent="0.45">
      <c r="AD469"/>
    </row>
    <row r="470" spans="30:30" hidden="1" x14ac:dyDescent="0.45">
      <c r="AD470"/>
    </row>
    <row r="471" spans="30:30" hidden="1" x14ac:dyDescent="0.45">
      <c r="AD471"/>
    </row>
    <row r="472" spans="30:30" hidden="1" x14ac:dyDescent="0.45">
      <c r="AD472"/>
    </row>
    <row r="473" spans="30:30" hidden="1" x14ac:dyDescent="0.45">
      <c r="AD473"/>
    </row>
    <row r="474" spans="30:30" hidden="1" x14ac:dyDescent="0.45">
      <c r="AD474"/>
    </row>
    <row r="475" spans="30:30" hidden="1" x14ac:dyDescent="0.45">
      <c r="AD475"/>
    </row>
    <row r="476" spans="30:30" hidden="1" x14ac:dyDescent="0.45">
      <c r="AD476"/>
    </row>
    <row r="477" spans="30:30" hidden="1" x14ac:dyDescent="0.45">
      <c r="AD477"/>
    </row>
    <row r="478" spans="30:30" hidden="1" x14ac:dyDescent="0.45">
      <c r="AD478"/>
    </row>
    <row r="479" spans="30:30" hidden="1" x14ac:dyDescent="0.45">
      <c r="AD479"/>
    </row>
    <row r="480" spans="30:30" hidden="1" x14ac:dyDescent="0.45">
      <c r="AD480"/>
    </row>
    <row r="481" spans="30:30" hidden="1" x14ac:dyDescent="0.45">
      <c r="AD481"/>
    </row>
    <row r="482" spans="30:30" hidden="1" x14ac:dyDescent="0.45">
      <c r="AD482"/>
    </row>
    <row r="483" spans="30:30" hidden="1" x14ac:dyDescent="0.45">
      <c r="AD483"/>
    </row>
    <row r="484" spans="30:30" hidden="1" x14ac:dyDescent="0.45">
      <c r="AD484"/>
    </row>
    <row r="485" spans="30:30" hidden="1" x14ac:dyDescent="0.45">
      <c r="AD485"/>
    </row>
    <row r="486" spans="30:30" hidden="1" x14ac:dyDescent="0.45">
      <c r="AD486"/>
    </row>
    <row r="487" spans="30:30" hidden="1" x14ac:dyDescent="0.45">
      <c r="AD487"/>
    </row>
    <row r="488" spans="30:30" hidden="1" x14ac:dyDescent="0.45">
      <c r="AD488"/>
    </row>
    <row r="489" spans="30:30" hidden="1" x14ac:dyDescent="0.45">
      <c r="AD489"/>
    </row>
    <row r="490" spans="30:30" hidden="1" x14ac:dyDescent="0.45">
      <c r="AD490"/>
    </row>
    <row r="491" spans="30:30" hidden="1" x14ac:dyDescent="0.45">
      <c r="AD491"/>
    </row>
    <row r="492" spans="30:30" hidden="1" x14ac:dyDescent="0.45">
      <c r="AD492"/>
    </row>
    <row r="493" spans="30:30" hidden="1" x14ac:dyDescent="0.45">
      <c r="AD493"/>
    </row>
    <row r="494" spans="30:30" hidden="1" x14ac:dyDescent="0.45">
      <c r="AD494"/>
    </row>
    <row r="495" spans="30:30" hidden="1" x14ac:dyDescent="0.45">
      <c r="AD495"/>
    </row>
    <row r="496" spans="30:30" hidden="1" x14ac:dyDescent="0.45">
      <c r="AD496"/>
    </row>
    <row r="497" spans="30:30" hidden="1" x14ac:dyDescent="0.45">
      <c r="AD497"/>
    </row>
    <row r="498" spans="30:30" hidden="1" x14ac:dyDescent="0.45">
      <c r="AD498"/>
    </row>
    <row r="499" spans="30:30" hidden="1" x14ac:dyDescent="0.45">
      <c r="AD499"/>
    </row>
    <row r="500" spans="30:30" hidden="1" x14ac:dyDescent="0.45">
      <c r="AD500"/>
    </row>
    <row r="501" spans="30:30" hidden="1" x14ac:dyDescent="0.45">
      <c r="AD501"/>
    </row>
    <row r="502" spans="30:30" hidden="1" x14ac:dyDescent="0.45">
      <c r="AD502"/>
    </row>
    <row r="503" spans="30:30" hidden="1" x14ac:dyDescent="0.45">
      <c r="AD503"/>
    </row>
    <row r="504" spans="30:30" hidden="1" x14ac:dyDescent="0.45">
      <c r="AD504"/>
    </row>
    <row r="505" spans="30:30" hidden="1" x14ac:dyDescent="0.45">
      <c r="AD505"/>
    </row>
    <row r="506" spans="30:30" hidden="1" x14ac:dyDescent="0.45">
      <c r="AD506"/>
    </row>
    <row r="507" spans="30:30" hidden="1" x14ac:dyDescent="0.45">
      <c r="AD507"/>
    </row>
    <row r="508" spans="30:30" hidden="1" x14ac:dyDescent="0.45">
      <c r="AD508"/>
    </row>
    <row r="509" spans="30:30" hidden="1" x14ac:dyDescent="0.45">
      <c r="AD509"/>
    </row>
    <row r="510" spans="30:30" hidden="1" x14ac:dyDescent="0.45">
      <c r="AD510"/>
    </row>
    <row r="511" spans="30:30" hidden="1" x14ac:dyDescent="0.45">
      <c r="AD511"/>
    </row>
    <row r="512" spans="30:30" hidden="1" x14ac:dyDescent="0.45">
      <c r="AD512"/>
    </row>
    <row r="513" spans="30:30" hidden="1" x14ac:dyDescent="0.45">
      <c r="AD513"/>
    </row>
    <row r="514" spans="30:30" hidden="1" x14ac:dyDescent="0.45">
      <c r="AD514"/>
    </row>
    <row r="515" spans="30:30" hidden="1" x14ac:dyDescent="0.45">
      <c r="AD515"/>
    </row>
    <row r="516" spans="30:30" hidden="1" x14ac:dyDescent="0.45">
      <c r="AD516"/>
    </row>
    <row r="517" spans="30:30" hidden="1" x14ac:dyDescent="0.45">
      <c r="AD517"/>
    </row>
    <row r="518" spans="30:30" hidden="1" x14ac:dyDescent="0.45">
      <c r="AD518"/>
    </row>
    <row r="519" spans="30:30" hidden="1" x14ac:dyDescent="0.45">
      <c r="AD519"/>
    </row>
    <row r="520" spans="30:30" hidden="1" x14ac:dyDescent="0.45">
      <c r="AD520"/>
    </row>
    <row r="521" spans="30:30" hidden="1" x14ac:dyDescent="0.45">
      <c r="AD521"/>
    </row>
    <row r="522" spans="30:30" hidden="1" x14ac:dyDescent="0.45">
      <c r="AD522"/>
    </row>
    <row r="523" spans="30:30" hidden="1" x14ac:dyDescent="0.45">
      <c r="AD523"/>
    </row>
    <row r="524" spans="30:30" hidden="1" x14ac:dyDescent="0.45">
      <c r="AD524"/>
    </row>
    <row r="525" spans="30:30" hidden="1" x14ac:dyDescent="0.45">
      <c r="AD525"/>
    </row>
    <row r="526" spans="30:30" hidden="1" x14ac:dyDescent="0.45">
      <c r="AD526"/>
    </row>
    <row r="527" spans="30:30" hidden="1" x14ac:dyDescent="0.45">
      <c r="AD527"/>
    </row>
    <row r="528" spans="30:30" hidden="1" x14ac:dyDescent="0.45">
      <c r="AD528"/>
    </row>
    <row r="529" spans="30:30" hidden="1" x14ac:dyDescent="0.45">
      <c r="AD529"/>
    </row>
    <row r="530" spans="30:30" hidden="1" x14ac:dyDescent="0.45">
      <c r="AD530"/>
    </row>
    <row r="531" spans="30:30" hidden="1" x14ac:dyDescent="0.45">
      <c r="AD531"/>
    </row>
    <row r="532" spans="30:30" hidden="1" x14ac:dyDescent="0.45">
      <c r="AD532"/>
    </row>
    <row r="533" spans="30:30" hidden="1" x14ac:dyDescent="0.45">
      <c r="AD533"/>
    </row>
    <row r="534" spans="30:30" hidden="1" x14ac:dyDescent="0.45">
      <c r="AD534"/>
    </row>
    <row r="535" spans="30:30" hidden="1" x14ac:dyDescent="0.45">
      <c r="AD535"/>
    </row>
    <row r="536" spans="30:30" hidden="1" x14ac:dyDescent="0.45">
      <c r="AD536"/>
    </row>
    <row r="537" spans="30:30" hidden="1" x14ac:dyDescent="0.45">
      <c r="AD537"/>
    </row>
    <row r="538" spans="30:30" hidden="1" x14ac:dyDescent="0.45">
      <c r="AD538"/>
    </row>
    <row r="539" spans="30:30" hidden="1" x14ac:dyDescent="0.45">
      <c r="AD539"/>
    </row>
    <row r="540" spans="30:30" hidden="1" x14ac:dyDescent="0.45">
      <c r="AD540"/>
    </row>
    <row r="541" spans="30:30" hidden="1" x14ac:dyDescent="0.45">
      <c r="AD541"/>
    </row>
    <row r="542" spans="30:30" hidden="1" x14ac:dyDescent="0.45">
      <c r="AD542"/>
    </row>
    <row r="543" spans="30:30" hidden="1" x14ac:dyDescent="0.45">
      <c r="AD543"/>
    </row>
    <row r="544" spans="30:30" hidden="1" x14ac:dyDescent="0.45">
      <c r="AD544"/>
    </row>
    <row r="545" spans="30:30" hidden="1" x14ac:dyDescent="0.45">
      <c r="AD545"/>
    </row>
    <row r="546" spans="30:30" hidden="1" x14ac:dyDescent="0.45">
      <c r="AD546"/>
    </row>
    <row r="547" spans="30:30" hidden="1" x14ac:dyDescent="0.45">
      <c r="AD547"/>
    </row>
    <row r="548" spans="30:30" hidden="1" x14ac:dyDescent="0.45">
      <c r="AD548"/>
    </row>
    <row r="549" spans="30:30" hidden="1" x14ac:dyDescent="0.45">
      <c r="AD549"/>
    </row>
    <row r="550" spans="30:30" hidden="1" x14ac:dyDescent="0.45">
      <c r="AD550"/>
    </row>
    <row r="551" spans="30:30" hidden="1" x14ac:dyDescent="0.45">
      <c r="AD551"/>
    </row>
    <row r="552" spans="30:30" hidden="1" x14ac:dyDescent="0.45">
      <c r="AD552"/>
    </row>
    <row r="553" spans="30:30" hidden="1" x14ac:dyDescent="0.45">
      <c r="AD553"/>
    </row>
    <row r="554" spans="30:30" hidden="1" x14ac:dyDescent="0.45">
      <c r="AD554"/>
    </row>
    <row r="555" spans="30:30" hidden="1" x14ac:dyDescent="0.45">
      <c r="AD555"/>
    </row>
    <row r="556" spans="30:30" hidden="1" x14ac:dyDescent="0.45">
      <c r="AD556"/>
    </row>
    <row r="557" spans="30:30" hidden="1" x14ac:dyDescent="0.45">
      <c r="AD557"/>
    </row>
    <row r="558" spans="30:30" hidden="1" x14ac:dyDescent="0.45">
      <c r="AD558"/>
    </row>
    <row r="559" spans="30:30" hidden="1" x14ac:dyDescent="0.45">
      <c r="AD559"/>
    </row>
    <row r="560" spans="30:30" hidden="1" x14ac:dyDescent="0.45">
      <c r="AD560"/>
    </row>
    <row r="561" spans="30:30" hidden="1" x14ac:dyDescent="0.45">
      <c r="AD561"/>
    </row>
    <row r="562" spans="30:30" hidden="1" x14ac:dyDescent="0.45">
      <c r="AD562"/>
    </row>
    <row r="563" spans="30:30" hidden="1" x14ac:dyDescent="0.45">
      <c r="AD563"/>
    </row>
    <row r="564" spans="30:30" hidden="1" x14ac:dyDescent="0.45">
      <c r="AD564"/>
    </row>
    <row r="565" spans="30:30" hidden="1" x14ac:dyDescent="0.45">
      <c r="AD565"/>
    </row>
    <row r="566" spans="30:30" hidden="1" x14ac:dyDescent="0.45">
      <c r="AD566"/>
    </row>
    <row r="567" spans="30:30" hidden="1" x14ac:dyDescent="0.45">
      <c r="AD567"/>
    </row>
    <row r="568" spans="30:30" hidden="1" x14ac:dyDescent="0.45">
      <c r="AD568"/>
    </row>
    <row r="569" spans="30:30" hidden="1" x14ac:dyDescent="0.45">
      <c r="AD569"/>
    </row>
    <row r="570" spans="30:30" hidden="1" x14ac:dyDescent="0.45">
      <c r="AD570"/>
    </row>
    <row r="571" spans="30:30" hidden="1" x14ac:dyDescent="0.45">
      <c r="AD571"/>
    </row>
    <row r="572" spans="30:30" hidden="1" x14ac:dyDescent="0.45">
      <c r="AD572"/>
    </row>
    <row r="573" spans="30:30" hidden="1" x14ac:dyDescent="0.45">
      <c r="AD573"/>
    </row>
    <row r="574" spans="30:30" hidden="1" x14ac:dyDescent="0.45">
      <c r="AD574"/>
    </row>
    <row r="575" spans="30:30" hidden="1" x14ac:dyDescent="0.45">
      <c r="AD575"/>
    </row>
    <row r="576" spans="30:30" hidden="1" x14ac:dyDescent="0.45">
      <c r="AD576"/>
    </row>
    <row r="577" spans="30:30" hidden="1" x14ac:dyDescent="0.45">
      <c r="AD577"/>
    </row>
    <row r="578" spans="30:30" hidden="1" x14ac:dyDescent="0.45">
      <c r="AD578"/>
    </row>
    <row r="579" spans="30:30" hidden="1" x14ac:dyDescent="0.45">
      <c r="AD579"/>
    </row>
    <row r="580" spans="30:30" hidden="1" x14ac:dyDescent="0.45">
      <c r="AD580"/>
    </row>
    <row r="581" spans="30:30" hidden="1" x14ac:dyDescent="0.45">
      <c r="AD581"/>
    </row>
    <row r="582" spans="30:30" hidden="1" x14ac:dyDescent="0.45">
      <c r="AD582"/>
    </row>
    <row r="583" spans="30:30" hidden="1" x14ac:dyDescent="0.45">
      <c r="AD583"/>
    </row>
    <row r="584" spans="30:30" hidden="1" x14ac:dyDescent="0.45">
      <c r="AD584"/>
    </row>
    <row r="585" spans="30:30" hidden="1" x14ac:dyDescent="0.45">
      <c r="AD585"/>
    </row>
    <row r="586" spans="30:30" hidden="1" x14ac:dyDescent="0.45">
      <c r="AD586"/>
    </row>
    <row r="587" spans="30:30" hidden="1" x14ac:dyDescent="0.45">
      <c r="AD587"/>
    </row>
    <row r="588" spans="30:30" hidden="1" x14ac:dyDescent="0.45">
      <c r="AD588"/>
    </row>
    <row r="589" spans="30:30" hidden="1" x14ac:dyDescent="0.45">
      <c r="AD589"/>
    </row>
    <row r="590" spans="30:30" hidden="1" x14ac:dyDescent="0.45">
      <c r="AD590"/>
    </row>
    <row r="591" spans="30:30" hidden="1" x14ac:dyDescent="0.45">
      <c r="AD591"/>
    </row>
    <row r="592" spans="30:30" hidden="1" x14ac:dyDescent="0.45">
      <c r="AD592"/>
    </row>
    <row r="593" spans="30:30" hidden="1" x14ac:dyDescent="0.45">
      <c r="AD593"/>
    </row>
    <row r="594" spans="30:30" hidden="1" x14ac:dyDescent="0.45">
      <c r="AD594"/>
    </row>
    <row r="595" spans="30:30" hidden="1" x14ac:dyDescent="0.45">
      <c r="AD595"/>
    </row>
    <row r="596" spans="30:30" hidden="1" x14ac:dyDescent="0.45">
      <c r="AD596"/>
    </row>
    <row r="597" spans="30:30" hidden="1" x14ac:dyDescent="0.45">
      <c r="AD597"/>
    </row>
    <row r="598" spans="30:30" hidden="1" x14ac:dyDescent="0.45">
      <c r="AD598"/>
    </row>
    <row r="599" spans="30:30" hidden="1" x14ac:dyDescent="0.45">
      <c r="AD599"/>
    </row>
    <row r="600" spans="30:30" hidden="1" x14ac:dyDescent="0.45">
      <c r="AD600"/>
    </row>
    <row r="601" spans="30:30" hidden="1" x14ac:dyDescent="0.45">
      <c r="AD601"/>
    </row>
    <row r="602" spans="30:30" hidden="1" x14ac:dyDescent="0.45">
      <c r="AD602"/>
    </row>
    <row r="603" spans="30:30" hidden="1" x14ac:dyDescent="0.45">
      <c r="AD603"/>
    </row>
    <row r="604" spans="30:30" hidden="1" x14ac:dyDescent="0.45">
      <c r="AD604"/>
    </row>
    <row r="605" spans="30:30" hidden="1" x14ac:dyDescent="0.45">
      <c r="AD605"/>
    </row>
    <row r="606" spans="30:30" hidden="1" x14ac:dyDescent="0.45">
      <c r="AD606"/>
    </row>
    <row r="607" spans="30:30" hidden="1" x14ac:dyDescent="0.45">
      <c r="AD607"/>
    </row>
    <row r="608" spans="30:30" hidden="1" x14ac:dyDescent="0.45">
      <c r="AD608"/>
    </row>
    <row r="609" spans="30:30" hidden="1" x14ac:dyDescent="0.45">
      <c r="AD609"/>
    </row>
    <row r="610" spans="30:30" hidden="1" x14ac:dyDescent="0.45">
      <c r="AD610"/>
    </row>
    <row r="611" spans="30:30" hidden="1" x14ac:dyDescent="0.45">
      <c r="AD611"/>
    </row>
    <row r="612" spans="30:30" hidden="1" x14ac:dyDescent="0.45">
      <c r="AD612"/>
    </row>
    <row r="613" spans="30:30" hidden="1" x14ac:dyDescent="0.45">
      <c r="AD613"/>
    </row>
    <row r="614" spans="30:30" hidden="1" x14ac:dyDescent="0.45">
      <c r="AD614"/>
    </row>
    <row r="615" spans="30:30" hidden="1" x14ac:dyDescent="0.45">
      <c r="AD615"/>
    </row>
    <row r="616" spans="30:30" hidden="1" x14ac:dyDescent="0.45">
      <c r="AD616"/>
    </row>
    <row r="617" spans="30:30" hidden="1" x14ac:dyDescent="0.45">
      <c r="AD617"/>
    </row>
    <row r="618" spans="30:30" hidden="1" x14ac:dyDescent="0.45">
      <c r="AD618"/>
    </row>
    <row r="619" spans="30:30" hidden="1" x14ac:dyDescent="0.45">
      <c r="AD619"/>
    </row>
    <row r="620" spans="30:30" hidden="1" x14ac:dyDescent="0.45">
      <c r="AD620"/>
    </row>
    <row r="621" spans="30:30" hidden="1" x14ac:dyDescent="0.45">
      <c r="AD621"/>
    </row>
    <row r="622" spans="30:30" hidden="1" x14ac:dyDescent="0.45">
      <c r="AD622"/>
    </row>
    <row r="623" spans="30:30" hidden="1" x14ac:dyDescent="0.45">
      <c r="AD623"/>
    </row>
    <row r="624" spans="30:30" hidden="1" x14ac:dyDescent="0.45">
      <c r="AD624"/>
    </row>
    <row r="625" spans="30:30" hidden="1" x14ac:dyDescent="0.45">
      <c r="AD625"/>
    </row>
    <row r="626" spans="30:30" hidden="1" x14ac:dyDescent="0.45">
      <c r="AD626"/>
    </row>
    <row r="627" spans="30:30" hidden="1" x14ac:dyDescent="0.45">
      <c r="AD627"/>
    </row>
    <row r="628" spans="30:30" hidden="1" x14ac:dyDescent="0.45">
      <c r="AD628"/>
    </row>
    <row r="629" spans="30:30" hidden="1" x14ac:dyDescent="0.45">
      <c r="AD629"/>
    </row>
    <row r="630" spans="30:30" hidden="1" x14ac:dyDescent="0.45">
      <c r="AD630"/>
    </row>
    <row r="631" spans="30:30" hidden="1" x14ac:dyDescent="0.45">
      <c r="AD631"/>
    </row>
    <row r="632" spans="30:30" hidden="1" x14ac:dyDescent="0.45">
      <c r="AD632"/>
    </row>
    <row r="633" spans="30:30" hidden="1" x14ac:dyDescent="0.45">
      <c r="AD633"/>
    </row>
    <row r="634" spans="30:30" hidden="1" x14ac:dyDescent="0.45">
      <c r="AD634"/>
    </row>
    <row r="635" spans="30:30" hidden="1" x14ac:dyDescent="0.45">
      <c r="AD635"/>
    </row>
    <row r="636" spans="30:30" hidden="1" x14ac:dyDescent="0.45">
      <c r="AD636"/>
    </row>
    <row r="637" spans="30:30" hidden="1" x14ac:dyDescent="0.45">
      <c r="AD637"/>
    </row>
    <row r="638" spans="30:30" hidden="1" x14ac:dyDescent="0.45">
      <c r="AD638"/>
    </row>
    <row r="639" spans="30:30" hidden="1" x14ac:dyDescent="0.45">
      <c r="AD639"/>
    </row>
    <row r="640" spans="30:30" hidden="1" x14ac:dyDescent="0.45">
      <c r="AD640"/>
    </row>
    <row r="641" spans="30:30" hidden="1" x14ac:dyDescent="0.45">
      <c r="AD641"/>
    </row>
    <row r="642" spans="30:30" hidden="1" x14ac:dyDescent="0.45">
      <c r="AD642"/>
    </row>
    <row r="643" spans="30:30" hidden="1" x14ac:dyDescent="0.45">
      <c r="AD643"/>
    </row>
    <row r="644" spans="30:30" hidden="1" x14ac:dyDescent="0.45">
      <c r="AD644"/>
    </row>
    <row r="645" spans="30:30" hidden="1" x14ac:dyDescent="0.45">
      <c r="AD645"/>
    </row>
    <row r="646" spans="30:30" hidden="1" x14ac:dyDescent="0.45">
      <c r="AD646"/>
    </row>
    <row r="647" spans="30:30" hidden="1" x14ac:dyDescent="0.45">
      <c r="AD647"/>
    </row>
    <row r="648" spans="30:30" hidden="1" x14ac:dyDescent="0.45">
      <c r="AD648"/>
    </row>
    <row r="649" spans="30:30" hidden="1" x14ac:dyDescent="0.45">
      <c r="AD649"/>
    </row>
    <row r="650" spans="30:30" hidden="1" x14ac:dyDescent="0.45">
      <c r="AD650"/>
    </row>
    <row r="651" spans="30:30" hidden="1" x14ac:dyDescent="0.45">
      <c r="AD651"/>
    </row>
    <row r="652" spans="30:30" hidden="1" x14ac:dyDescent="0.45">
      <c r="AD652"/>
    </row>
    <row r="653" spans="30:30" hidden="1" x14ac:dyDescent="0.45">
      <c r="AD653"/>
    </row>
    <row r="654" spans="30:30" hidden="1" x14ac:dyDescent="0.45">
      <c r="AD654"/>
    </row>
    <row r="655" spans="30:30" hidden="1" x14ac:dyDescent="0.45">
      <c r="AD655"/>
    </row>
    <row r="656" spans="30:30" hidden="1" x14ac:dyDescent="0.45">
      <c r="AD656"/>
    </row>
    <row r="657" spans="30:30" hidden="1" x14ac:dyDescent="0.45">
      <c r="AD657"/>
    </row>
    <row r="658" spans="30:30" hidden="1" x14ac:dyDescent="0.45">
      <c r="AD658"/>
    </row>
    <row r="659" spans="30:30" hidden="1" x14ac:dyDescent="0.45">
      <c r="AD659"/>
    </row>
    <row r="660" spans="30:30" hidden="1" x14ac:dyDescent="0.45">
      <c r="AD660"/>
    </row>
    <row r="661" spans="30:30" hidden="1" x14ac:dyDescent="0.45">
      <c r="AD661"/>
    </row>
    <row r="662" spans="30:30" hidden="1" x14ac:dyDescent="0.45">
      <c r="AD662"/>
    </row>
    <row r="663" spans="30:30" hidden="1" x14ac:dyDescent="0.45">
      <c r="AD663"/>
    </row>
    <row r="664" spans="30:30" hidden="1" x14ac:dyDescent="0.45">
      <c r="AD664"/>
    </row>
    <row r="665" spans="30:30" hidden="1" x14ac:dyDescent="0.45">
      <c r="AD665"/>
    </row>
    <row r="666" spans="30:30" hidden="1" x14ac:dyDescent="0.45">
      <c r="AD666"/>
    </row>
    <row r="667" spans="30:30" hidden="1" x14ac:dyDescent="0.45">
      <c r="AD667"/>
    </row>
    <row r="668" spans="30:30" hidden="1" x14ac:dyDescent="0.45">
      <c r="AD668"/>
    </row>
    <row r="669" spans="30:30" hidden="1" x14ac:dyDescent="0.45">
      <c r="AD669"/>
    </row>
    <row r="670" spans="30:30" hidden="1" x14ac:dyDescent="0.45">
      <c r="AD670"/>
    </row>
    <row r="671" spans="30:30" hidden="1" x14ac:dyDescent="0.45">
      <c r="AD671"/>
    </row>
    <row r="672" spans="30:30" hidden="1" x14ac:dyDescent="0.45">
      <c r="AD672"/>
    </row>
    <row r="673" spans="30:30" hidden="1" x14ac:dyDescent="0.45">
      <c r="AD673"/>
    </row>
    <row r="674" spans="30:30" hidden="1" x14ac:dyDescent="0.45">
      <c r="AD674"/>
    </row>
    <row r="675" spans="30:30" hidden="1" x14ac:dyDescent="0.45">
      <c r="AD675"/>
    </row>
    <row r="676" spans="30:30" hidden="1" x14ac:dyDescent="0.45">
      <c r="AD676"/>
    </row>
    <row r="677" spans="30:30" hidden="1" x14ac:dyDescent="0.45">
      <c r="AD677"/>
    </row>
    <row r="678" spans="30:30" hidden="1" x14ac:dyDescent="0.45">
      <c r="AD678"/>
    </row>
    <row r="679" spans="30:30" hidden="1" x14ac:dyDescent="0.45">
      <c r="AD679"/>
    </row>
    <row r="680" spans="30:30" hidden="1" x14ac:dyDescent="0.45">
      <c r="AD680"/>
    </row>
    <row r="681" spans="30:30" hidden="1" x14ac:dyDescent="0.45">
      <c r="AD681"/>
    </row>
    <row r="682" spans="30:30" hidden="1" x14ac:dyDescent="0.45">
      <c r="AD682"/>
    </row>
    <row r="683" spans="30:30" hidden="1" x14ac:dyDescent="0.45">
      <c r="AD683"/>
    </row>
    <row r="684" spans="30:30" hidden="1" x14ac:dyDescent="0.45">
      <c r="AD684"/>
    </row>
    <row r="685" spans="30:30" hidden="1" x14ac:dyDescent="0.45">
      <c r="AD685"/>
    </row>
    <row r="686" spans="30:30" hidden="1" x14ac:dyDescent="0.45">
      <c r="AD686"/>
    </row>
    <row r="687" spans="30:30" hidden="1" x14ac:dyDescent="0.45">
      <c r="AD687"/>
    </row>
    <row r="688" spans="30:30" hidden="1" x14ac:dyDescent="0.45">
      <c r="AD688"/>
    </row>
    <row r="689" spans="30:30" hidden="1" x14ac:dyDescent="0.45">
      <c r="AD689"/>
    </row>
    <row r="690" spans="30:30" hidden="1" x14ac:dyDescent="0.45">
      <c r="AD690"/>
    </row>
    <row r="691" spans="30:30" hidden="1" x14ac:dyDescent="0.45">
      <c r="AD691"/>
    </row>
    <row r="692" spans="30:30" hidden="1" x14ac:dyDescent="0.45">
      <c r="AD692"/>
    </row>
    <row r="693" spans="30:30" hidden="1" x14ac:dyDescent="0.45">
      <c r="AD693"/>
    </row>
    <row r="694" spans="30:30" hidden="1" x14ac:dyDescent="0.45">
      <c r="AD694"/>
    </row>
    <row r="695" spans="30:30" hidden="1" x14ac:dyDescent="0.45">
      <c r="AD695"/>
    </row>
    <row r="696" spans="30:30" hidden="1" x14ac:dyDescent="0.45">
      <c r="AD696"/>
    </row>
    <row r="697" spans="30:30" hidden="1" x14ac:dyDescent="0.45">
      <c r="AD697"/>
    </row>
    <row r="698" spans="30:30" hidden="1" x14ac:dyDescent="0.45">
      <c r="AD698"/>
    </row>
    <row r="699" spans="30:30" hidden="1" x14ac:dyDescent="0.45">
      <c r="AD699"/>
    </row>
    <row r="700" spans="30:30" hidden="1" x14ac:dyDescent="0.45">
      <c r="AD700"/>
    </row>
    <row r="701" spans="30:30" hidden="1" x14ac:dyDescent="0.45">
      <c r="AD701"/>
    </row>
    <row r="702" spans="30:30" hidden="1" x14ac:dyDescent="0.45">
      <c r="AD702"/>
    </row>
    <row r="703" spans="30:30" hidden="1" x14ac:dyDescent="0.45">
      <c r="AD703"/>
    </row>
    <row r="704" spans="30:30" hidden="1" x14ac:dyDescent="0.45">
      <c r="AD704"/>
    </row>
    <row r="705" spans="30:30" hidden="1" x14ac:dyDescent="0.45">
      <c r="AD705"/>
    </row>
    <row r="706" spans="30:30" hidden="1" x14ac:dyDescent="0.45">
      <c r="AD706"/>
    </row>
    <row r="707" spans="30:30" hidden="1" x14ac:dyDescent="0.45">
      <c r="AD707"/>
    </row>
    <row r="708" spans="30:30" hidden="1" x14ac:dyDescent="0.45">
      <c r="AD708"/>
    </row>
    <row r="709" spans="30:30" hidden="1" x14ac:dyDescent="0.45">
      <c r="AD709"/>
    </row>
    <row r="710" spans="30:30" hidden="1" x14ac:dyDescent="0.45">
      <c r="AD710"/>
    </row>
    <row r="711" spans="30:30" hidden="1" x14ac:dyDescent="0.45">
      <c r="AD711"/>
    </row>
    <row r="712" spans="30:30" hidden="1" x14ac:dyDescent="0.45">
      <c r="AD712"/>
    </row>
    <row r="713" spans="30:30" hidden="1" x14ac:dyDescent="0.45">
      <c r="AD713"/>
    </row>
    <row r="714" spans="30:30" hidden="1" x14ac:dyDescent="0.45">
      <c r="AD714"/>
    </row>
    <row r="715" spans="30:30" hidden="1" x14ac:dyDescent="0.45">
      <c r="AD715"/>
    </row>
    <row r="716" spans="30:30" hidden="1" x14ac:dyDescent="0.45">
      <c r="AD716"/>
    </row>
    <row r="717" spans="30:30" hidden="1" x14ac:dyDescent="0.45">
      <c r="AD717"/>
    </row>
    <row r="718" spans="30:30" hidden="1" x14ac:dyDescent="0.45">
      <c r="AD718"/>
    </row>
    <row r="719" spans="30:30" hidden="1" x14ac:dyDescent="0.45">
      <c r="AD719"/>
    </row>
    <row r="720" spans="30:30" hidden="1" x14ac:dyDescent="0.45">
      <c r="AD720"/>
    </row>
    <row r="721" spans="30:30" hidden="1" x14ac:dyDescent="0.45">
      <c r="AD721"/>
    </row>
    <row r="722" spans="30:30" hidden="1" x14ac:dyDescent="0.45">
      <c r="AD722"/>
    </row>
    <row r="723" spans="30:30" hidden="1" x14ac:dyDescent="0.45">
      <c r="AD723"/>
    </row>
    <row r="724" spans="30:30" hidden="1" x14ac:dyDescent="0.45">
      <c r="AD724"/>
    </row>
    <row r="725" spans="30:30" hidden="1" x14ac:dyDescent="0.45"/>
    <row r="726" spans="30:30" hidden="1" x14ac:dyDescent="0.45"/>
    <row r="727" spans="30:30" hidden="1" x14ac:dyDescent="0.45"/>
    <row r="728" spans="30:30" hidden="1" x14ac:dyDescent="0.45"/>
    <row r="729" spans="30:30" hidden="1" x14ac:dyDescent="0.45"/>
    <row r="730" spans="30:30" hidden="1" x14ac:dyDescent="0.45"/>
    <row r="731" spans="30:30" hidden="1" x14ac:dyDescent="0.45"/>
    <row r="732" spans="30:30" hidden="1" x14ac:dyDescent="0.45"/>
    <row r="733" spans="30:30" hidden="1" x14ac:dyDescent="0.45"/>
    <row r="734" spans="30:30" hidden="1" x14ac:dyDescent="0.45"/>
    <row r="735" spans="30:30" hidden="1" x14ac:dyDescent="0.45"/>
    <row r="736" spans="30:30"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spans="31:31" hidden="1" x14ac:dyDescent="0.45"/>
    <row r="1202" spans="31:31" hidden="1" x14ac:dyDescent="0.45"/>
    <row r="1203" spans="31:31" hidden="1" x14ac:dyDescent="0.45"/>
    <row r="1204" spans="31:31" hidden="1" x14ac:dyDescent="0.45"/>
    <row r="1205" spans="31:31" hidden="1" x14ac:dyDescent="0.45"/>
    <row r="1206" spans="31:31" hidden="1" x14ac:dyDescent="0.45"/>
    <row r="1207" spans="31:31" hidden="1" x14ac:dyDescent="0.45"/>
    <row r="1208" spans="31:31" hidden="1" x14ac:dyDescent="0.45"/>
    <row r="1209" spans="31:31" hidden="1" x14ac:dyDescent="0.45"/>
    <row r="1210" spans="31:31" hidden="1" x14ac:dyDescent="0.45"/>
    <row r="1211" spans="31:31" hidden="1" x14ac:dyDescent="0.45"/>
    <row r="1212" spans="31:31" hidden="1" x14ac:dyDescent="0.45">
      <c r="AE1212" s="61"/>
    </row>
  </sheetData>
  <sheetProtection sheet="1" formatColumns="0" formatRows="0" selectLockedCells="1"/>
  <mergeCells count="39">
    <mergeCell ref="C27:F27"/>
    <mergeCell ref="I27:P32"/>
    <mergeCell ref="C29:F29"/>
    <mergeCell ref="B32:F32"/>
    <mergeCell ref="B33:D33"/>
    <mergeCell ref="I33:P36"/>
    <mergeCell ref="B34:D34"/>
    <mergeCell ref="B35:D35"/>
    <mergeCell ref="B18:C18"/>
    <mergeCell ref="E18:F18"/>
    <mergeCell ref="I18:P23"/>
    <mergeCell ref="D19:F19"/>
    <mergeCell ref="C22:F22"/>
    <mergeCell ref="C24:F24"/>
    <mergeCell ref="I24:P26"/>
    <mergeCell ref="C25:C26"/>
    <mergeCell ref="E25:E26"/>
    <mergeCell ref="B13:C13"/>
    <mergeCell ref="I13:J13"/>
    <mergeCell ref="B14:C14"/>
    <mergeCell ref="I14:J14"/>
    <mergeCell ref="I15:J15"/>
    <mergeCell ref="B16:C16"/>
    <mergeCell ref="E16:F16"/>
    <mergeCell ref="I16:P17"/>
    <mergeCell ref="B17:C17"/>
    <mergeCell ref="D5:F5"/>
    <mergeCell ref="C7:F7"/>
    <mergeCell ref="B8:G9"/>
    <mergeCell ref="I10:J10"/>
    <mergeCell ref="I11:Q11"/>
    <mergeCell ref="B12:C12"/>
    <mergeCell ref="I12:J12"/>
    <mergeCell ref="B1:M1"/>
    <mergeCell ref="Y1:Z1"/>
    <mergeCell ref="E2:E3"/>
    <mergeCell ref="F2:F3"/>
    <mergeCell ref="K2:Q2"/>
    <mergeCell ref="D4:E4"/>
  </mergeCells>
  <conditionalFormatting sqref="B4:D4">
    <cfRule type="expression" dxfId="275" priority="37">
      <formula>MaxFDP_AcclimatisedYN&lt;&gt;"No"</formula>
    </cfRule>
  </conditionalFormatting>
  <conditionalFormatting sqref="C2">
    <cfRule type="expression" dxfId="274" priority="39">
      <formula>ISBLANK($C$2)</formula>
    </cfRule>
  </conditionalFormatting>
  <conditionalFormatting sqref="C3">
    <cfRule type="expression" dxfId="273" priority="19">
      <formula>AND(ISNUMBER(MaxFDP_NumSectors),MaxFDP_NumSectors&gt;2,MaxFDP_SignOn_L_TimeOnly&gt;TIME(2,0,0),MaxFDP_SignOn_L_TimeOnly&lt;TIME(6,0,0))</formula>
    </cfRule>
    <cfRule type="expression" dxfId="272" priority="38">
      <formula>NOT(ISNUMBER($C$3))</formula>
    </cfRule>
  </conditionalFormatting>
  <conditionalFormatting sqref="C4">
    <cfRule type="expression" dxfId="271" priority="36">
      <formula>MaxFDP_AcclimatisedYN&lt;&gt;"No"</formula>
    </cfRule>
    <cfRule type="expression" dxfId="270" priority="41">
      <formula>AND($C$2="No",ISBLANK($C$4))</formula>
    </cfRule>
  </conditionalFormatting>
  <conditionalFormatting sqref="C5 F2 C22">
    <cfRule type="expression" dxfId="269" priority="26">
      <formula>MaxFDP_WOCL_ES_Nights="5th"</formula>
    </cfRule>
  </conditionalFormatting>
  <conditionalFormatting sqref="C5">
    <cfRule type="expression" dxfId="268" priority="25">
      <formula>ISBLANK($C$5)</formula>
    </cfRule>
  </conditionalFormatting>
  <conditionalFormatting sqref="C6 F6">
    <cfRule type="expression" dxfId="267" priority="14">
      <formula>AND(ISNUMBER($C$6),NOT(ISBLANK($F$6)))</formula>
    </cfRule>
  </conditionalFormatting>
  <conditionalFormatting sqref="D2">
    <cfRule type="expression" dxfId="266" priority="6">
      <formula>MaxFDP_AcclimatisedYN&lt;&gt;"Yes"</formula>
    </cfRule>
    <cfRule type="expression" dxfId="265" priority="7">
      <formula>AND($C$2="Yes",NOT(ISNUMBER($D$2)))</formula>
    </cfRule>
  </conditionalFormatting>
  <conditionalFormatting sqref="D3">
    <cfRule type="expression" dxfId="264" priority="20">
      <formula>AND(MaxFDP_SignOn_L_TimeOnly&gt;TIME(2,0,0),MaxFDP_SignOn_L_TimeOnly&lt;TIME(6,0,0))</formula>
    </cfRule>
  </conditionalFormatting>
  <conditionalFormatting sqref="D5">
    <cfRule type="expression" dxfId="263" priority="28">
      <formula>MaxFDP_AcclimatisedYN&lt;&gt;"No"</formula>
    </cfRule>
  </conditionalFormatting>
  <conditionalFormatting sqref="D12">
    <cfRule type="expression" dxfId="262" priority="43">
      <formula>ISBLANK($D$12)</formula>
    </cfRule>
  </conditionalFormatting>
  <conditionalFormatting sqref="D13">
    <cfRule type="expression" dxfId="261" priority="22">
      <formula>ISBLANK($D$13)</formula>
    </cfRule>
  </conditionalFormatting>
  <conditionalFormatting sqref="D14">
    <cfRule type="expression" dxfId="260" priority="21">
      <formula>ISBLANK($D$14)</formula>
    </cfRule>
  </conditionalFormatting>
  <conditionalFormatting sqref="D16 D18">
    <cfRule type="expression" dxfId="259" priority="40">
      <formula>NOT(ISNUMBER($D$18))</formula>
    </cfRule>
  </conditionalFormatting>
  <conditionalFormatting sqref="D17">
    <cfRule type="expression" dxfId="258" priority="11">
      <formula>NOT(ISNUMBER($D$17))</formula>
    </cfRule>
  </conditionalFormatting>
  <conditionalFormatting sqref="D6:F6">
    <cfRule type="expression" dxfId="257" priority="15">
      <formula>ISBLANK($C$6)</formula>
    </cfRule>
  </conditionalFormatting>
  <conditionalFormatting sqref="D19:F19">
    <cfRule type="expression" dxfId="256" priority="4">
      <formula>AND(ISNUMBER(D19),D19&gt;MaxFDP_MaxFDP+TIME(1,0,0))</formula>
    </cfRule>
    <cfRule type="expression" dxfId="255" priority="5">
      <formula>AND(ISNUMBER(D19),D19&gt;MaxFDP_MaxFDP)</formula>
    </cfRule>
  </conditionalFormatting>
  <conditionalFormatting sqref="E12">
    <cfRule type="expression" dxfId="254" priority="24">
      <formula>NOT(ISNUMBER($E$12))</formula>
    </cfRule>
  </conditionalFormatting>
  <conditionalFormatting sqref="E12:E13 F12:F14 D16:D18">
    <cfRule type="expression" dxfId="253" priority="1" stopIfTrue="1">
      <formula>AND(NOT(ISBLANK(D12)),NOT(ISNUMBER(D12)))</formula>
    </cfRule>
  </conditionalFormatting>
  <conditionalFormatting sqref="E13">
    <cfRule type="expression" dxfId="252" priority="23">
      <formula>NOT(ISNUMBER($E$13))</formula>
    </cfRule>
  </conditionalFormatting>
  <conditionalFormatting sqref="E14">
    <cfRule type="expression" dxfId="251" priority="29">
      <formula>$E$14="Err"</formula>
    </cfRule>
  </conditionalFormatting>
  <conditionalFormatting sqref="E23">
    <cfRule type="expression" dxfId="250" priority="34">
      <formula>NOT(ISNUMBER($E$23))</formula>
    </cfRule>
    <cfRule type="expression" dxfId="249" priority="44">
      <formula>AND(NOT(ISBLANK(MaxFDP_LSect_Out_Station)),NOT(ISNUMBER(E23)))</formula>
    </cfRule>
  </conditionalFormatting>
  <conditionalFormatting sqref="E25:E26">
    <cfRule type="expression" dxfId="248" priority="35">
      <formula>NOT(ISNUMBER($E$25))</formula>
    </cfRule>
  </conditionalFormatting>
  <conditionalFormatting sqref="E28">
    <cfRule type="expression" dxfId="247" priority="32">
      <formula>NOT(ISNUMBER($E$23))</formula>
    </cfRule>
    <cfRule type="expression" dxfId="246" priority="33">
      <formula>AND(NOT(ISBLANK(MaxFDP_LSect_Out_Station)),NOT(ISNUMBER(E28)))</formula>
    </cfRule>
  </conditionalFormatting>
  <conditionalFormatting sqref="E30">
    <cfRule type="expression" dxfId="245" priority="2">
      <formula>NOT(ISNUMBER($E$23))</formula>
    </cfRule>
    <cfRule type="expression" dxfId="244" priority="3">
      <formula>AND(NOT(ISBLANK(MaxFDP_LSect_Out_Station)),NOT(ISNUMBER(E30)))</formula>
    </cfRule>
  </conditionalFormatting>
  <conditionalFormatting sqref="F2 C5 C22">
    <cfRule type="expression" dxfId="243" priority="27">
      <formula>MaxFDP_WOCL_ES_Nights="4th"</formula>
    </cfRule>
  </conditionalFormatting>
  <conditionalFormatting sqref="F2 C22">
    <cfRule type="expression" dxfId="242" priority="13">
      <formula>AND(ISNUMBER($C$6),NOT(ISBLANK($F$6)))</formula>
    </cfRule>
  </conditionalFormatting>
  <conditionalFormatting sqref="F6 C6">
    <cfRule type="expression" dxfId="241" priority="16">
      <formula>AND(ISNUMBER(MaxFDP_StbyStartZ),ISBLANK(maxFDP_StbyDecrement))</formula>
    </cfRule>
  </conditionalFormatting>
  <conditionalFormatting sqref="F12">
    <cfRule type="expression" dxfId="240" priority="42">
      <formula>NOT(ISNUMBER($F$12))</formula>
    </cfRule>
  </conditionalFormatting>
  <conditionalFormatting sqref="F13">
    <cfRule type="expression" dxfId="239" priority="31">
      <formula>NOT(ISNUMBER($F$13))</formula>
    </cfRule>
  </conditionalFormatting>
  <conditionalFormatting sqref="F14">
    <cfRule type="expression" dxfId="238" priority="30">
      <formula>NOT(ISNUMBER($F$14))</formula>
    </cfRule>
  </conditionalFormatting>
  <conditionalFormatting sqref="F17">
    <cfRule type="expression" dxfId="237" priority="8">
      <formula>AND(LEFT(MaxFDP_Spare,1)="-",ABS(MaxFDP_NoExt_LatestLastPush_Z-MaxFDP_LastPushZ)&gt;TIME(1,0,0))</formula>
    </cfRule>
    <cfRule type="expression" dxfId="236" priority="9">
      <formula>MaxFDP_Spare="-01:00"</formula>
    </cfRule>
    <cfRule type="expression" dxfId="235" priority="10">
      <formula>AND(LEFT(MaxFDP_Spare,1)="-",MID(MaxFDP_Spare,2,2)="00")</formula>
    </cfRule>
  </conditionalFormatting>
  <conditionalFormatting sqref="F21">
    <cfRule type="expression" dxfId="234" priority="18">
      <formula>AND(ISNUMBER(MaxFDP_NumSectors),MaxFDP_NumSectors&gt;2,MaxFDP_SignOn_L_TimeOnly&gt;TIME(2,0,0),MaxFDP_SignOn_L_TimeOnly&lt;TIME(6,0,0))</formula>
    </cfRule>
  </conditionalFormatting>
  <conditionalFormatting sqref="I4:J9">
    <cfRule type="expression" dxfId="233" priority="12">
      <formula>AND(ISNUMBER(MaxFDP_StbyStartL),(MaxFDP_StbyStartL-INT(MaxFDP_StbyStartL))&gt;=$I4,(MaxFDP_StbyStartL-INT(MaxFDP_StbyStartL))&lt;=$J4)</formula>
    </cfRule>
  </conditionalFormatting>
  <conditionalFormatting sqref="K4:P9">
    <cfRule type="expression" dxfId="232" priority="17">
      <formula>AND($Q4=K4,K$3=$C$3)</formula>
    </cfRule>
  </conditionalFormatting>
  <conditionalFormatting sqref="K13:P14">
    <cfRule type="expression" dxfId="231" priority="46">
      <formula>AND(K13=$Q13,$C$3=K$12)</formula>
    </cfRule>
  </conditionalFormatting>
  <conditionalFormatting sqref="M4:P9 M13:P14">
    <cfRule type="expression" dxfId="230" priority="45">
      <formula>AND(MaxFDP_NumSectors&gt;2,MaxFDP_SignOn_L_TimeOnly&gt;TIME(2,0,0),MaxFDP_SignOn_L_TimeOnly&lt;TIME(6,0,0))</formula>
    </cfRule>
  </conditionalFormatting>
  <dataValidations count="11">
    <dataValidation type="list" allowBlank="1" showInputMessage="1" sqref="C6" xr:uid="{CC366BE4-BD0F-4693-8E9A-7D914B1EE101}">
      <formula1>MaxFDP_SbyCallOut_UTCs</formula1>
    </dataValidation>
    <dataValidation type="list" allowBlank="1" showInputMessage="1" sqref="D17" xr:uid="{40855B13-318D-4D29-B4E8-33A028E3910B}">
      <formula1>MaxFDP_LastPushList</formula1>
    </dataValidation>
    <dataValidation type="list" allowBlank="1" showInputMessage="1" sqref="D16 D18" xr:uid="{F8C6D6A5-12D6-45ED-9712-8925A2FCEFE2}">
      <formula1>MaxFDP_BlockToSignOff_List</formula1>
    </dataValidation>
    <dataValidation type="list" allowBlank="1" showInputMessage="1" sqref="E12" xr:uid="{8E2B8B52-E022-4F1D-A40E-51EC41ABFA69}">
      <formula1>MaxFDP_UTCs</formula1>
    </dataValidation>
    <dataValidation type="list" allowBlank="1" showInputMessage="1" sqref="D12:D14" xr:uid="{4CCE921F-CBAA-4C10-BBC9-1945E5B5EDEE}">
      <formula1>MaxFDP_Airfields</formula1>
    </dataValidation>
    <dataValidation type="list" allowBlank="1" showInputMessage="1" showErrorMessage="1" sqref="C5" xr:uid="{80B8245C-A42C-4F37-9E26-DA5C9D7CE613}">
      <formula1>MaxFDP_WOCL_ES_List</formula1>
    </dataValidation>
    <dataValidation type="list" allowBlank="1" showInputMessage="1" sqref="C3" xr:uid="{B8A50998-84C9-4BC9-AEB8-BD826EE55FA9}">
      <formula1>"1,2,3,4,5,6"</formula1>
    </dataValidation>
    <dataValidation type="list" allowBlank="1" showInputMessage="1" sqref="E13" xr:uid="{F2C11428-0396-4980-8845-99BD1964949F}">
      <formula1>MaxFDP_BlockTimes</formula1>
    </dataValidation>
    <dataValidation type="list" allowBlank="1" showInputMessage="1" showErrorMessage="1" sqref="C4" xr:uid="{27CBBCFC-C872-465B-BF55-18BE28C2D7DF}">
      <formula1>"&lt;30 Hrs,&gt;=30 Hrs"</formula1>
    </dataValidation>
    <dataValidation type="list" allowBlank="1" showInputMessage="1" showErrorMessage="1" sqref="C2" xr:uid="{0FFC9AA8-995C-4CB5-8761-2ACBA5D843B9}">
      <formula1>"Yes,No"</formula1>
    </dataValidation>
    <dataValidation type="list" allowBlank="1" showInputMessage="1" sqref="E21 E25 E23 F12:F14 D2" xr:uid="{7639B83E-1203-440C-9831-47AE284F6708}">
      <formula1>MaxFDP_TimeZones</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432D3-2A76-4BDF-BCF7-56B3CA5277C9}">
  <dimension ref="A1:AF1212"/>
  <sheetViews>
    <sheetView showGridLines="0" showRowColHeaders="0" zoomScale="145" zoomScaleNormal="145" workbookViewId="0">
      <selection activeCell="C2" sqref="C2"/>
    </sheetView>
  </sheetViews>
  <sheetFormatPr defaultColWidth="0" defaultRowHeight="14.25" customHeight="1" zeroHeight="1" x14ac:dyDescent="0.45"/>
  <cols>
    <col min="1" max="1" width="1.59765625" style="4" customWidth="1"/>
    <col min="2" max="2" width="27.265625" style="4" customWidth="1"/>
    <col min="3" max="3" width="9.59765625" style="4" customWidth="1"/>
    <col min="4" max="6" width="10.59765625" style="4" customWidth="1"/>
    <col min="7" max="8" width="1.59765625" style="4" customWidth="1"/>
    <col min="9" max="16" width="9.1328125" style="4" customWidth="1"/>
    <col min="17" max="17" width="9" style="4" hidden="1" customWidth="1"/>
    <col min="18" max="18" width="1.59765625" style="4" customWidth="1"/>
    <col min="19" max="19" width="31.86328125" style="4" customWidth="1"/>
    <col min="20" max="20" width="1.59765625" style="4" hidden="1"/>
    <col min="21" max="22" width="9" style="4" hidden="1"/>
    <col min="23" max="23" width="8.59765625" style="4" hidden="1"/>
    <col min="24" max="24" width="9" style="4" hidden="1"/>
    <col min="25" max="25" width="5.265625" style="4" hidden="1"/>
    <col min="26" max="26" width="5.73046875" style="4" hidden="1"/>
    <col min="27" max="27" width="10.3984375" style="4" hidden="1"/>
    <col min="28" max="29" width="9" style="4" hidden="1"/>
    <col min="30" max="30" width="9.73046875" style="4" hidden="1"/>
    <col min="31" max="31" width="21" style="4" hidden="1"/>
    <col min="32" max="32" width="0" style="4" hidden="1"/>
    <col min="33" max="16384" width="9" style="4" hidden="1"/>
  </cols>
  <sheetData>
    <row r="1" spans="1:32" ht="33.75" customHeight="1" thickBot="1" x14ac:dyDescent="0.5">
      <c r="A1" s="1"/>
      <c r="B1" s="139">
        <v>45280</v>
      </c>
      <c r="C1" s="139"/>
      <c r="D1" s="139"/>
      <c r="E1" s="139"/>
      <c r="F1" s="139"/>
      <c r="G1" s="139"/>
      <c r="H1" s="139"/>
      <c r="I1" s="139"/>
      <c r="J1" s="139"/>
      <c r="K1" s="139"/>
      <c r="L1" s="139"/>
      <c r="M1" s="139"/>
      <c r="N1" s="1"/>
      <c r="O1" s="1"/>
      <c r="P1" s="1"/>
      <c r="Q1" s="1"/>
      <c r="R1" s="1"/>
      <c r="S1" s="1"/>
      <c r="U1" s="62" t="s">
        <v>7</v>
      </c>
      <c r="V1" s="63" t="s">
        <v>21</v>
      </c>
      <c r="W1" s="95" t="s">
        <v>142</v>
      </c>
      <c r="X1" s="62" t="s">
        <v>22</v>
      </c>
      <c r="Y1" s="140" t="s">
        <v>47</v>
      </c>
      <c r="Z1" s="141"/>
      <c r="AA1" s="87" t="s">
        <v>140</v>
      </c>
      <c r="AB1" s="62" t="s">
        <v>124</v>
      </c>
      <c r="AC1" s="62" t="s">
        <v>126</v>
      </c>
      <c r="AD1" s="63" t="s">
        <v>130</v>
      </c>
      <c r="AE1"/>
      <c r="AF1"/>
    </row>
    <row r="2" spans="1:32" ht="15" customHeight="1" x14ac:dyDescent="0.45">
      <c r="A2" s="1">
        <v>1</v>
      </c>
      <c r="B2" s="24" t="s">
        <v>143</v>
      </c>
      <c r="C2" s="17"/>
      <c r="D2" s="97"/>
      <c r="E2" s="122" t="s">
        <v>16</v>
      </c>
      <c r="F2" s="145" t="str">
        <f>IF(MaxFDP_Done="Err","N/A",IF(MaxFDP_AcclimatisedYN="Yes",MIN(MaxFDP_UnAccMaxFDPList),IF(MaxFDP_AcclimatisedYN="No",MIN(MaxFDP_AccMaxFDPList),"N/A"))-MaxFDP_WOCL_ES_Reduction/24-IF(ISNUMBER(maxFDP_StbyDecrement),maxFDP_StbyDecrement,0))</f>
        <v>N/A</v>
      </c>
      <c r="G2" s="1"/>
      <c r="H2" s="1"/>
      <c r="I2" s="93" t="s">
        <v>141</v>
      </c>
      <c r="J2" s="94" t="str">
        <f>IF(MaxFDP_Done="Ok",IFERROR(MaxFDP_SignOn_L+(MaxFDP_AccTz-MaxFDP_SignOn_Tz),"N/A"),"N/A")</f>
        <v>N/A</v>
      </c>
      <c r="K2" s="131" t="s">
        <v>145</v>
      </c>
      <c r="L2" s="132"/>
      <c r="M2" s="132"/>
      <c r="N2" s="132"/>
      <c r="O2" s="132"/>
      <c r="P2" s="132"/>
      <c r="Q2" s="133"/>
      <c r="R2" s="1"/>
      <c r="S2" s="1"/>
      <c r="U2" s="37">
        <v>0.33333333333333331</v>
      </c>
      <c r="V2" s="96"/>
      <c r="W2" s="96"/>
      <c r="X2" s="39"/>
      <c r="Y2" s="27" t="s">
        <v>48</v>
      </c>
      <c r="Z2" s="26">
        <v>0</v>
      </c>
      <c r="AA2" s="27"/>
      <c r="AB2" s="88"/>
      <c r="AC2" s="38">
        <v>0.25</v>
      </c>
      <c r="AD2" s="38"/>
    </row>
    <row r="3" spans="1:32" ht="15" customHeight="1" thickBot="1" x14ac:dyDescent="0.5">
      <c r="A3" s="1"/>
      <c r="B3" s="24" t="s">
        <v>25</v>
      </c>
      <c r="C3" s="43"/>
      <c r="D3" s="48" t="s">
        <v>120</v>
      </c>
      <c r="E3" s="122"/>
      <c r="F3" s="146"/>
      <c r="G3" s="1"/>
      <c r="H3" s="1"/>
      <c r="I3" s="30" t="s">
        <v>10</v>
      </c>
      <c r="J3" s="30" t="s">
        <v>13</v>
      </c>
      <c r="K3" s="30">
        <v>1</v>
      </c>
      <c r="L3" s="30">
        <v>2</v>
      </c>
      <c r="M3" s="30">
        <v>3</v>
      </c>
      <c r="N3" s="30">
        <v>4</v>
      </c>
      <c r="O3" s="30">
        <v>5</v>
      </c>
      <c r="P3" s="30">
        <v>6</v>
      </c>
      <c r="Q3" s="30" t="s">
        <v>16</v>
      </c>
      <c r="R3" s="1"/>
      <c r="S3" s="1"/>
      <c r="U3" s="37">
        <v>0.375</v>
      </c>
      <c r="V3" s="96">
        <v>0</v>
      </c>
      <c r="W3" s="96">
        <f>MaxFDP_SignOn_Z</f>
        <v>0</v>
      </c>
      <c r="X3" s="40">
        <v>0</v>
      </c>
      <c r="Y3" s="27" t="s">
        <v>49</v>
      </c>
      <c r="Z3" s="26">
        <v>2</v>
      </c>
      <c r="AA3" s="27" t="s">
        <v>78</v>
      </c>
      <c r="AB3" s="89" t="s">
        <v>125</v>
      </c>
      <c r="AD3" s="15" t="b">
        <f>IF(ISNUMBER(MaxFDP_NoExt_LatestLastPush_Z),MaxFDP_NoExt_LatestLastPush_Z-IF(MaxFDP_NoExt_LatestLastPush_Z&gt;1,1,0))</f>
        <v>0</v>
      </c>
    </row>
    <row r="4" spans="1:32" ht="15" customHeight="1" x14ac:dyDescent="0.45">
      <c r="A4" s="1"/>
      <c r="B4" s="24" t="s">
        <v>26</v>
      </c>
      <c r="C4" s="52"/>
      <c r="D4" s="134" t="s">
        <v>24</v>
      </c>
      <c r="E4" s="134"/>
      <c r="F4" s="79" t="str">
        <f>IF(AND(ISNUMBER(MaxFDP_SignOn_Z),ISNUMBER(MaxFDP_MaxFDP)),MaxFDP_SignOn_Z+MaxFDP_MaxFDP,"N/A")</f>
        <v>N/A</v>
      </c>
      <c r="G4" s="1"/>
      <c r="H4" s="1"/>
      <c r="I4" s="33">
        <v>0</v>
      </c>
      <c r="J4" s="33">
        <v>0.24930555555555556</v>
      </c>
      <c r="K4" s="31">
        <v>0.41666666666666669</v>
      </c>
      <c r="L4" s="28">
        <v>0.41666666666666669</v>
      </c>
      <c r="M4" s="28">
        <v>0.40625</v>
      </c>
      <c r="N4" s="28">
        <v>0.38541666666666669</v>
      </c>
      <c r="O4" s="28">
        <v>0.375</v>
      </c>
      <c r="P4" s="28">
        <v>0.34375</v>
      </c>
      <c r="Q4" s="29" t="str" cm="1">
        <f t="array" ref="Q4">IF(OR(MaxFDP_Done&lt;&gt;"Ok",MaxFDP_AcclimatisedYN&lt;&gt;"Yes"),"",IF(AND((MaxFDP_AccTz_SignOn_L-INT(MaxFDP_AccTz_SignOn_L))&gt;=I4,(MaxFDP_AccTz_SignOn_L-INT(MaxFDP_AccTz_SignOn_L))&lt;=J4),INDEX(MaxFDP_Acc_FDPs,ROW()-ROW(MaxFDP_AccFDPTop),MaxFDP_NumSectors),IFERROR(IF(AND(ISNUMBER(MaxFDP_StbyStartL),(MaxFDP_StbyStartL-INT(MaxFDP_StbyStartL))&gt;=I4,(MaxFDP_StbyStartL-INT(MaxFDP_StbyStartL))&lt;=J4),INDEX(MaxFDP_Acc_FDPs,ROW()-ROW(MaxFDP_AccFDPTop),MaxFDP_NumSectors),""),"")))</f>
        <v/>
      </c>
      <c r="R4" s="1"/>
      <c r="S4" s="2"/>
      <c r="U4" s="37">
        <v>0.39583333333333331</v>
      </c>
      <c r="V4" s="96">
        <v>3.472222222222222E-3</v>
      </c>
      <c r="W4" s="96">
        <f t="shared" ref="W4:W67" si="0">IF(W3&lt;TIME(0,5,0),1,W3-TIME(0,5,0))</f>
        <v>1</v>
      </c>
      <c r="X4" s="40">
        <v>3.472222222222222E-3</v>
      </c>
      <c r="Y4" s="27" t="s">
        <v>50</v>
      </c>
      <c r="Z4" s="26">
        <v>4</v>
      </c>
      <c r="AA4" s="27" t="s">
        <v>87</v>
      </c>
      <c r="AB4" s="90">
        <v>0.25</v>
      </c>
      <c r="AD4" s="15"/>
      <c r="AE4" s="58"/>
    </row>
    <row r="5" spans="1:32" ht="15" customHeight="1" x14ac:dyDescent="0.45">
      <c r="A5" s="1"/>
      <c r="B5" s="24" t="s">
        <v>114</v>
      </c>
      <c r="C5" s="43" t="s">
        <v>48</v>
      </c>
      <c r="D5" s="142">
        <f>IFERROR(VLOOKUP(MaxFDP_WOCL_ES_Nights,MaxFDP_WOCL_ES,2,FALSE),"")</f>
        <v>0</v>
      </c>
      <c r="E5" s="142"/>
      <c r="F5" s="142"/>
      <c r="G5" s="8"/>
      <c r="H5" s="8"/>
      <c r="I5" s="33">
        <v>0.25</v>
      </c>
      <c r="J5" s="33">
        <v>0.33263888888888887</v>
      </c>
      <c r="K5" s="32">
        <v>0.52083333333333337</v>
      </c>
      <c r="L5" s="6">
        <v>0.52083333333333337</v>
      </c>
      <c r="M5" s="6">
        <v>0.48958333333333331</v>
      </c>
      <c r="N5" s="6">
        <v>0.45833333333333331</v>
      </c>
      <c r="O5" s="6">
        <v>0.42708333333333331</v>
      </c>
      <c r="P5" s="6">
        <v>0.40625</v>
      </c>
      <c r="Q5" s="7" t="str" cm="1">
        <f t="array" ref="Q5">IF(OR(MaxFDP_Done&lt;&gt;"Ok",MaxFDP_AcclimatisedYN&lt;&gt;"Yes"),"",IF(AND((MaxFDP_AccTz_SignOn_L-INT(MaxFDP_AccTz_SignOn_L))&gt;=I5,(MaxFDP_AccTz_SignOn_L-INT(MaxFDP_AccTz_SignOn_L))&lt;=J5),INDEX(MaxFDP_Acc_FDPs,ROW()-ROW(MaxFDP_AccFDPTop),MaxFDP_NumSectors),IFERROR(IF(AND(ISNUMBER(MaxFDP_StbyStartL),(MaxFDP_StbyStartL-INT(MaxFDP_StbyStartL))&gt;=I5,(MaxFDP_StbyStartL-INT(MaxFDP_StbyStartL))&lt;=J5),INDEX(MaxFDP_Acc_FDPs,ROW()-ROW(MaxFDP_AccFDPTop),MaxFDP_NumSectors),""),"")))</f>
        <v/>
      </c>
      <c r="R5" s="1"/>
      <c r="S5" s="2"/>
      <c r="U5" s="37">
        <v>0.41666666666666669</v>
      </c>
      <c r="V5" s="96">
        <v>6.9444444444444397E-3</v>
      </c>
      <c r="W5" s="96">
        <f t="shared" si="0"/>
        <v>0.99652777777777779</v>
      </c>
      <c r="X5" s="38">
        <v>6.9444444444444397E-3</v>
      </c>
      <c r="Y5"/>
      <c r="AA5" s="27" t="s">
        <v>70</v>
      </c>
      <c r="AB5" s="90">
        <v>0.25347222222222199</v>
      </c>
      <c r="AD5" s="15"/>
      <c r="AE5" s="58"/>
    </row>
    <row r="6" spans="1:32" ht="15" customHeight="1" x14ac:dyDescent="0.45">
      <c r="A6" s="1"/>
      <c r="B6" s="24" t="s">
        <v>127</v>
      </c>
      <c r="C6" s="50"/>
      <c r="D6" s="56" t="str">
        <f>IF(AND(ISNUMBER(MaxFDP_StbyStartZ),ISNUMBER(MaxFDP_SignOn_Tz)),MaxFDP_StbyStartZ+MaxFDP_SignOn_Tz,"N/A")</f>
        <v>N/A</v>
      </c>
      <c r="E6" s="24" t="s">
        <v>128</v>
      </c>
      <c r="F6" s="57" t="str">
        <f>IF(AND(ISNUMBER(MaxFDP_StbyStartZ),ISNUMBER(MaxFDP_SignOn_Z)),IF(MaxFDP_SignOn_Z-MaxFDP_StbyStartZ+IF(MaxFDP_StbyStartZ&gt;MaxFDP_SignOn_Z,1,0)&lt;MaxFDP_StbyThreshold,"&lt; 6 Hrs",MaxFDP_SignOn_Z-MaxFDP_StbyStartZ+IF(MaxFDP_StbyStartZ&gt;MaxFDP_SignOn_Z,1,0)-MaxFDP_StbyThreshold),"")</f>
        <v/>
      </c>
      <c r="G6" s="24"/>
      <c r="H6" s="1"/>
      <c r="I6" s="33">
        <v>0.33333333333333331</v>
      </c>
      <c r="J6" s="33">
        <v>0.54097222222222219</v>
      </c>
      <c r="K6" s="32">
        <v>0.5625</v>
      </c>
      <c r="L6" s="6">
        <v>0.5625</v>
      </c>
      <c r="M6" s="6">
        <v>0.53125</v>
      </c>
      <c r="N6" s="6">
        <v>0.5</v>
      </c>
      <c r="O6" s="6">
        <v>0.46875</v>
      </c>
      <c r="P6" s="6">
        <v>0.4375</v>
      </c>
      <c r="Q6" s="7" t="str" cm="1">
        <f t="array" ref="Q6">IF(OR(MaxFDP_Done&lt;&gt;"Ok",MaxFDP_AcclimatisedYN&lt;&gt;"Yes"),"",IF(AND((MaxFDP_AccTz_SignOn_L-INT(MaxFDP_AccTz_SignOn_L))&gt;=I6,(MaxFDP_AccTz_SignOn_L-INT(MaxFDP_AccTz_SignOn_L))&lt;=J6),INDEX(MaxFDP_Acc_FDPs,ROW()-ROW(MaxFDP_AccFDPTop),MaxFDP_NumSectors),IFERROR(IF(AND(ISNUMBER(MaxFDP_StbyStartL),(MaxFDP_StbyStartL-INT(MaxFDP_StbyStartL))&gt;=I6,(MaxFDP_StbyStartL-INT(MaxFDP_StbyStartL))&lt;=J6),INDEX(MaxFDP_Acc_FDPs,ROW()-ROW(MaxFDP_AccFDPTop),MaxFDP_NumSectors),""),"")))</f>
        <v/>
      </c>
      <c r="R6" s="1"/>
      <c r="S6" s="2"/>
      <c r="U6" s="37">
        <v>0.4375</v>
      </c>
      <c r="V6" s="96">
        <v>1.0416666666666701E-2</v>
      </c>
      <c r="W6" s="96">
        <f t="shared" si="0"/>
        <v>0.99305555555555558</v>
      </c>
      <c r="X6" s="38">
        <v>1.0416666666666701E-2</v>
      </c>
      <c r="Y6"/>
      <c r="AA6" s="27" t="s">
        <v>101</v>
      </c>
      <c r="AB6" s="90">
        <v>0.25694444444444398</v>
      </c>
      <c r="AD6" s="15">
        <f>AD3-TIME(2,0,0)+IF(AD3-TIME(2,0,0)&lt;0,1,0)</f>
        <v>0.91666666666666663</v>
      </c>
      <c r="AE6" s="58"/>
    </row>
    <row r="7" spans="1:32" ht="15" customHeight="1" x14ac:dyDescent="0.45">
      <c r="A7" s="1"/>
      <c r="B7" s="8"/>
      <c r="C7" s="138" t="str">
        <f>IF(AND(ISNUMBER(MaxFDP_StbyStartZ),ISNUMBER(MaxFDP_SignOn_Z)),MaxFDP_SignOn_Z-MaxFDP_StbyStartZ+IF(MaxFDP_SignOn_Z&lt;MaxFDP_StbyStartZ,1,0),"")</f>
        <v/>
      </c>
      <c r="D7" s="138"/>
      <c r="E7" s="138"/>
      <c r="F7" s="138"/>
      <c r="G7" s="8"/>
      <c r="H7" s="1"/>
      <c r="I7" s="33">
        <v>0.54166666666666663</v>
      </c>
      <c r="J7" s="33">
        <v>0.74930555555555556</v>
      </c>
      <c r="K7" s="32">
        <v>0.52083333333333337</v>
      </c>
      <c r="L7" s="6">
        <v>0.52083333333333337</v>
      </c>
      <c r="M7" s="6">
        <v>0.44791666666666669</v>
      </c>
      <c r="N7" s="6">
        <v>0.44791666666666669</v>
      </c>
      <c r="O7" s="6">
        <v>0.42708333333333331</v>
      </c>
      <c r="P7" s="6">
        <v>0.38541666666666669</v>
      </c>
      <c r="Q7" s="7" t="str" cm="1">
        <f t="array" ref="Q7">IF(OR(MaxFDP_Done&lt;&gt;"Ok",MaxFDP_AcclimatisedYN&lt;&gt;"Yes"),"",IF(AND((MaxFDP_AccTz_SignOn_L-INT(MaxFDP_AccTz_SignOn_L))&gt;=I7,(MaxFDP_AccTz_SignOn_L-INT(MaxFDP_AccTz_SignOn_L))&lt;=J7),INDEX(MaxFDP_Acc_FDPs,ROW()-ROW(MaxFDP_AccFDPTop),MaxFDP_NumSectors),IFERROR(IF(AND(ISNUMBER(MaxFDP_StbyStartL),(MaxFDP_StbyStartL-INT(MaxFDP_StbyStartL))&gt;=I7,(MaxFDP_StbyStartL-INT(MaxFDP_StbyStartL))&lt;=J7),INDEX(MaxFDP_Acc_FDPs,ROW()-ROW(MaxFDP_AccFDPTop),MaxFDP_NumSectors),""),"")))</f>
        <v/>
      </c>
      <c r="R7" s="1"/>
      <c r="S7" s="2"/>
      <c r="U7" s="37">
        <v>0.45833333333333331</v>
      </c>
      <c r="V7" s="96">
        <v>1.38888888888889E-2</v>
      </c>
      <c r="W7" s="96">
        <f t="shared" si="0"/>
        <v>0.98958333333333337</v>
      </c>
      <c r="X7" s="38">
        <v>1.38888888888889E-2</v>
      </c>
      <c r="Y7"/>
      <c r="AA7" s="27" t="s">
        <v>103</v>
      </c>
      <c r="AB7" s="90">
        <v>0.26041666666666702</v>
      </c>
      <c r="AD7" s="15">
        <f t="shared" ref="AD7:AD70" si="1">IF(AND(HOUR(AD6)=23,MINUTE(AD6)=55),0,AD6+TIME(0,5,0))</f>
        <v>0.92013888888888884</v>
      </c>
      <c r="AE7" s="58"/>
    </row>
    <row r="8" spans="1:32" ht="15" customHeight="1" x14ac:dyDescent="0.45">
      <c r="A8" s="1"/>
      <c r="B8" s="137" t="s">
        <v>119</v>
      </c>
      <c r="C8" s="137"/>
      <c r="D8" s="137"/>
      <c r="E8" s="137"/>
      <c r="F8" s="137"/>
      <c r="G8" s="137"/>
      <c r="H8" s="1"/>
      <c r="I8" s="33">
        <v>0.75</v>
      </c>
      <c r="J8" s="33">
        <v>0.9159722222222223</v>
      </c>
      <c r="K8" s="32">
        <v>0.47916666666666669</v>
      </c>
      <c r="L8" s="6">
        <v>0.47916666666666669</v>
      </c>
      <c r="M8" s="6">
        <v>0.41666666666666669</v>
      </c>
      <c r="N8" s="6">
        <v>0.39583333333333331</v>
      </c>
      <c r="O8" s="6">
        <v>0.38541666666666669</v>
      </c>
      <c r="P8" s="6">
        <v>0.34375</v>
      </c>
      <c r="Q8" s="7" t="str" cm="1">
        <f t="array" ref="Q8">IF(OR(MaxFDP_Done&lt;&gt;"Ok",MaxFDP_AcclimatisedYN&lt;&gt;"Yes"),"",IF(AND((MaxFDP_AccTz_SignOn_L-INT(MaxFDP_AccTz_SignOn_L))&gt;=I8,(MaxFDP_AccTz_SignOn_L-INT(MaxFDP_AccTz_SignOn_L))&lt;=J8),INDEX(MaxFDP_Acc_FDPs,ROW()-ROW(MaxFDP_AccFDPTop),MaxFDP_NumSectors),IFERROR(IF(AND(ISNUMBER(MaxFDP_StbyStartL),(MaxFDP_StbyStartL-INT(MaxFDP_StbyStartL))&gt;=I8,(MaxFDP_StbyStartL-INT(MaxFDP_StbyStartL))&lt;=J8),INDEX(MaxFDP_Acc_FDPs,ROW()-ROW(MaxFDP_AccFDPTop),MaxFDP_NumSectors),""),"")))</f>
        <v/>
      </c>
      <c r="R8" s="1"/>
      <c r="S8" s="2"/>
      <c r="U8" s="37">
        <v>0.5</v>
      </c>
      <c r="V8" s="96">
        <v>1.7361111111111101E-2</v>
      </c>
      <c r="W8" s="96">
        <f t="shared" si="0"/>
        <v>0.98611111111111116</v>
      </c>
      <c r="X8" s="38">
        <v>1.7361111111111101E-2</v>
      </c>
      <c r="Y8"/>
      <c r="AA8" s="27" t="s">
        <v>57</v>
      </c>
      <c r="AB8" s="90">
        <v>0.26388888888888901</v>
      </c>
      <c r="AD8" s="15">
        <f t="shared" si="1"/>
        <v>0.92361111111111105</v>
      </c>
      <c r="AE8" s="58"/>
    </row>
    <row r="9" spans="1:32" ht="15" customHeight="1" x14ac:dyDescent="0.45">
      <c r="A9" s="1"/>
      <c r="B9" s="137"/>
      <c r="C9" s="137"/>
      <c r="D9" s="137"/>
      <c r="E9" s="137"/>
      <c r="F9" s="137"/>
      <c r="G9" s="137"/>
      <c r="H9" s="1"/>
      <c r="I9" s="33">
        <v>0.91666666666666663</v>
      </c>
      <c r="J9" s="33">
        <v>0.99930555555555556</v>
      </c>
      <c r="K9" s="32">
        <v>0.41666666666666669</v>
      </c>
      <c r="L9" s="6">
        <v>0.41666666666666669</v>
      </c>
      <c r="M9" s="6">
        <v>0.40625</v>
      </c>
      <c r="N9" s="6">
        <v>0.38541666666666669</v>
      </c>
      <c r="O9" s="6">
        <v>0.375</v>
      </c>
      <c r="P9" s="6">
        <v>0.34375</v>
      </c>
      <c r="Q9" s="7" t="str" cm="1">
        <f t="array" ref="Q9">IF(OR(MaxFDP_Done&lt;&gt;"Ok",MaxFDP_AcclimatisedYN&lt;&gt;"Yes"),"",IF(AND((MaxFDP_AccTz_SignOn_L-INT(MaxFDP_AccTz_SignOn_L))&gt;=I9,(MaxFDP_AccTz_SignOn_L-INT(MaxFDP_AccTz_SignOn_L))&lt;=J9),INDEX(MaxFDP_Acc_FDPs,ROW()-ROW(MaxFDP_AccFDPTop),MaxFDP_NumSectors),IFERROR(IF(AND(ISNUMBER(MaxFDP_StbyStartL),(MaxFDP_StbyStartL-INT(MaxFDP_StbyStartL))&gt;=I9,(MaxFDP_StbyStartL-INT(MaxFDP_StbyStartL))&lt;=J9),INDEX(MaxFDP_Acc_FDPs,ROW()-ROW(MaxFDP_AccFDPTop),MaxFDP_NumSectors),""),"")))</f>
        <v/>
      </c>
      <c r="R9" s="1"/>
      <c r="S9" s="2"/>
      <c r="U9" s="37">
        <v>0.54166666666666663</v>
      </c>
      <c r="V9" s="96">
        <v>2.0833333333333301E-2</v>
      </c>
      <c r="W9" s="96">
        <f t="shared" si="0"/>
        <v>0.98263888888888895</v>
      </c>
      <c r="X9" s="38">
        <v>2.0833333333333301E-2</v>
      </c>
      <c r="Y9"/>
      <c r="AA9" s="27" t="s">
        <v>52</v>
      </c>
      <c r="AB9" s="90">
        <v>0.26736111111111099</v>
      </c>
      <c r="AD9" s="15">
        <f t="shared" si="1"/>
        <v>0.92708333333333326</v>
      </c>
      <c r="AE9" s="58"/>
    </row>
    <row r="10" spans="1:32" ht="5.0999999999999996" customHeight="1" x14ac:dyDescent="0.45">
      <c r="A10" s="1"/>
      <c r="B10" s="51"/>
      <c r="C10" s="51"/>
      <c r="D10" s="51"/>
      <c r="E10" s="51"/>
      <c r="F10" s="51"/>
      <c r="G10" s="51"/>
      <c r="H10" s="1"/>
      <c r="I10" s="135"/>
      <c r="J10" s="135"/>
      <c r="K10" s="5"/>
      <c r="L10" s="5"/>
      <c r="M10" s="5"/>
      <c r="N10" s="5"/>
      <c r="O10" s="5"/>
      <c r="P10" s="5"/>
      <c r="Q10" s="5"/>
      <c r="R10" s="1"/>
      <c r="S10" s="1"/>
      <c r="U10" s="41"/>
      <c r="V10" s="96">
        <v>2.4305555555555601E-2</v>
      </c>
      <c r="W10" s="96">
        <f t="shared" si="0"/>
        <v>0.97916666666666674</v>
      </c>
      <c r="X10" s="38">
        <v>2.4305555555555601E-2</v>
      </c>
      <c r="Y10"/>
      <c r="AA10" s="27" t="s">
        <v>3</v>
      </c>
      <c r="AB10" s="90">
        <v>0.27083333333333298</v>
      </c>
      <c r="AD10" s="15">
        <f t="shared" si="1"/>
        <v>0.93055555555555547</v>
      </c>
      <c r="AE10" s="58"/>
    </row>
    <row r="11" spans="1:32" ht="15" customHeight="1" x14ac:dyDescent="0.45">
      <c r="A11" s="1"/>
      <c r="B11" s="9"/>
      <c r="C11" s="23"/>
      <c r="D11" s="10" t="s">
        <v>6</v>
      </c>
      <c r="E11" s="10" t="s">
        <v>29</v>
      </c>
      <c r="F11" s="10" t="s">
        <v>28</v>
      </c>
      <c r="G11" s="9"/>
      <c r="H11" s="1"/>
      <c r="I11" s="136" t="s">
        <v>146</v>
      </c>
      <c r="J11" s="136"/>
      <c r="K11" s="136"/>
      <c r="L11" s="136"/>
      <c r="M11" s="136"/>
      <c r="N11" s="136"/>
      <c r="O11" s="136"/>
      <c r="P11" s="136"/>
      <c r="Q11" s="136"/>
      <c r="R11" s="1"/>
      <c r="S11" s="1"/>
      <c r="U11" s="41"/>
      <c r="V11" s="96">
        <v>2.7777777777777801E-2</v>
      </c>
      <c r="W11" s="96">
        <f t="shared" si="0"/>
        <v>0.97569444444444453</v>
      </c>
      <c r="X11" s="38">
        <v>2.7777777777777801E-2</v>
      </c>
      <c r="Y11"/>
      <c r="AA11" s="27" t="s">
        <v>30</v>
      </c>
      <c r="AB11" s="90">
        <v>0.27430555555555602</v>
      </c>
      <c r="AD11" s="15">
        <f t="shared" si="1"/>
        <v>0.93402777777777768</v>
      </c>
      <c r="AE11" s="58"/>
    </row>
    <row r="12" spans="1:32" ht="15" customHeight="1" x14ac:dyDescent="0.45">
      <c r="A12" s="1"/>
      <c r="B12" s="116" t="s">
        <v>117</v>
      </c>
      <c r="C12" s="116"/>
      <c r="D12" s="44"/>
      <c r="E12" s="69"/>
      <c r="F12" s="45"/>
      <c r="G12" s="9"/>
      <c r="H12" s="2"/>
      <c r="I12" s="147" t="s">
        <v>112</v>
      </c>
      <c r="J12" s="147"/>
      <c r="K12" s="30">
        <v>1</v>
      </c>
      <c r="L12" s="30">
        <v>2</v>
      </c>
      <c r="M12" s="30">
        <v>3</v>
      </c>
      <c r="N12" s="30">
        <v>4</v>
      </c>
      <c r="O12" s="30">
        <v>5</v>
      </c>
      <c r="P12" s="30">
        <v>6</v>
      </c>
      <c r="Q12" s="30" t="s">
        <v>16</v>
      </c>
      <c r="R12" s="1"/>
      <c r="S12" s="1"/>
      <c r="U12" s="41"/>
      <c r="V12" s="96">
        <v>3.125E-2</v>
      </c>
      <c r="W12" s="96">
        <f t="shared" si="0"/>
        <v>0.97222222222222232</v>
      </c>
      <c r="X12" s="38">
        <v>3.125E-2</v>
      </c>
      <c r="Y12"/>
      <c r="AA12" s="27" t="s">
        <v>4</v>
      </c>
      <c r="AB12" s="90">
        <v>0.27777777777777801</v>
      </c>
      <c r="AD12" s="15">
        <f t="shared" si="1"/>
        <v>0.93749999999999989</v>
      </c>
      <c r="AE12" s="58"/>
    </row>
    <row r="13" spans="1:32" ht="15" customHeight="1" x14ac:dyDescent="0.45">
      <c r="A13" s="8"/>
      <c r="B13" s="116" t="s">
        <v>115</v>
      </c>
      <c r="C13" s="116"/>
      <c r="D13" s="44"/>
      <c r="E13" s="46"/>
      <c r="F13" s="45"/>
      <c r="G13" s="9"/>
      <c r="H13" s="8"/>
      <c r="I13" s="144" t="s">
        <v>14</v>
      </c>
      <c r="J13" s="144"/>
      <c r="K13" s="35">
        <v>0.46875</v>
      </c>
      <c r="L13" s="34">
        <v>0.46875</v>
      </c>
      <c r="M13" s="34">
        <v>0.44791666666666669</v>
      </c>
      <c r="N13" s="34">
        <v>0.41666666666666669</v>
      </c>
      <c r="O13" s="34">
        <v>0.38541666666666669</v>
      </c>
      <c r="P13" s="34">
        <v>0.34375</v>
      </c>
      <c r="Q13" s="29" t="str" cm="1">
        <f t="array" ref="Q13">IF(OR(MaxFDP_Done&lt;&gt;"Ok",MaxFDP_AcclimatisedYN&lt;&gt;"No"),"",IF(MaxFDP_UnAccRestBefore=I13,INDEX(MaxFDP_UnAccFDPs,ROW()-ROW(MaxFDP_UnAccFDPTop),MaxFDP_NumSectors),""))</f>
        <v/>
      </c>
      <c r="R13" s="1"/>
      <c r="S13" s="1"/>
      <c r="U13" s="41"/>
      <c r="V13" s="96">
        <v>3.4722222222222203E-2</v>
      </c>
      <c r="W13" s="96">
        <f t="shared" si="0"/>
        <v>0.96875000000000011</v>
      </c>
      <c r="X13" s="38">
        <v>3.4722222222222203E-2</v>
      </c>
      <c r="Y13"/>
      <c r="AA13" s="27" t="s">
        <v>58</v>
      </c>
      <c r="AB13" s="90">
        <v>0.28125</v>
      </c>
      <c r="AD13" s="15">
        <f t="shared" si="1"/>
        <v>0.9409722222222221</v>
      </c>
      <c r="AE13" s="58"/>
    </row>
    <row r="14" spans="1:32" ht="15" customHeight="1" x14ac:dyDescent="0.45">
      <c r="A14" s="1"/>
      <c r="B14" s="116" t="s">
        <v>116</v>
      </c>
      <c r="C14" s="116"/>
      <c r="D14" s="44"/>
      <c r="E14" s="22" t="str">
        <f>IF(AND(NOT(ISBLANK(MaxFDP_WOCL_ES_Nights)),ISNUMBER(MaxFDP_SignOn_Z),ISNUMBER(MaxFDP_SignOn_Tz),ISNUMBER(MaxFDP_LSect_Dept_Tz),ISNUMBER(MaxFDP_LSect_Arr_Tz),ISNUMBER(MaxFDP_LSect_Block),ISNUMBER(MaxFDP_SignOnToBlockOut),ISNUMBER(MaxFDP_BlockInToSignOff),MaxFDP_AcclimatisedYN&lt;&gt;"",IF(MaxFDP_AcclimatisedYN="No",NOT(ISBLANK(MaxFDP_UnAccRestBefore)),TRUE),IF(MaxFDP_AcclimatisedYN="yES",NOT(ISBLANK(MaxFDP_AccTz)),TRUE),MaxFDP_SignOn_Station&lt;&gt;"",MaxFDP_LSect_Out_Station&lt;&gt;"",MaxFDP_LSect_In_Station&lt;&gt;"",ISNUMBER(MaxFDP_NumSectors),OR(NOT(ISNUMBER(MaxFDP_StbyStartZ)),ISNUMBER(MaxFDP_StbyStartZ),NOT(ISBLANK(maxFDP_StbyDecrement)))),"Ok","Err")</f>
        <v>Err</v>
      </c>
      <c r="F14" s="45"/>
      <c r="G14" s="9"/>
      <c r="H14" s="2"/>
      <c r="I14" s="144" t="s">
        <v>15</v>
      </c>
      <c r="J14" s="144"/>
      <c r="K14" s="36">
        <v>0.52083333333333337</v>
      </c>
      <c r="L14" s="15">
        <v>0.51041666666666663</v>
      </c>
      <c r="M14" s="15">
        <v>0.48958333333333331</v>
      </c>
      <c r="N14" s="15">
        <v>0.45833333333333331</v>
      </c>
      <c r="O14" s="15">
        <v>0.42708333333333331</v>
      </c>
      <c r="P14" s="15">
        <v>0.39583333333333331</v>
      </c>
      <c r="Q14" s="7" t="str" cm="1">
        <f t="array" ref="Q14">IF(OR(MaxFDP_Done&lt;&gt;"Ok",MaxFDP_AcclimatisedYN&lt;&gt;"No"),"",IF(MaxFDP_UnAccRestBefore=I14,INDEX(MaxFDP_UnAccFDPs,ROW()-ROW(MaxFDP_UnAccFDPTop),MaxFDP_NumSectors),""))</f>
        <v/>
      </c>
      <c r="R14" s="1"/>
      <c r="S14" s="1"/>
      <c r="U14" s="41"/>
      <c r="V14" s="96">
        <v>3.8194444444444399E-2</v>
      </c>
      <c r="W14" s="96">
        <f t="shared" si="0"/>
        <v>0.9652777777777779</v>
      </c>
      <c r="X14" s="38">
        <v>3.8194444444444399E-2</v>
      </c>
      <c r="Y14"/>
      <c r="AA14" s="27" t="s">
        <v>31</v>
      </c>
      <c r="AB14" s="90">
        <v>0.28472222222222199</v>
      </c>
      <c r="AD14" s="15">
        <f t="shared" si="1"/>
        <v>0.94444444444444431</v>
      </c>
      <c r="AE14" s="58"/>
    </row>
    <row r="15" spans="1:32" ht="5.0999999999999996" customHeight="1" x14ac:dyDescent="0.45">
      <c r="A15" s="1"/>
      <c r="B15" s="100"/>
      <c r="C15" s="100"/>
      <c r="D15" s="12"/>
      <c r="E15" s="12"/>
      <c r="F15" s="12"/>
      <c r="G15" s="9"/>
      <c r="H15" s="16"/>
      <c r="I15" s="135"/>
      <c r="J15" s="135"/>
      <c r="K15" s="5"/>
      <c r="L15" s="5"/>
      <c r="M15" s="5"/>
      <c r="N15" s="5"/>
      <c r="O15" s="5"/>
      <c r="P15" s="5"/>
      <c r="Q15" s="5"/>
      <c r="R15" s="1"/>
      <c r="S15" s="1"/>
      <c r="U15" s="41"/>
      <c r="V15" s="96">
        <v>4.1666666666666699E-2</v>
      </c>
      <c r="W15" s="96">
        <f t="shared" si="0"/>
        <v>0.96180555555555569</v>
      </c>
      <c r="X15" s="38">
        <v>4.1666666666666602E-2</v>
      </c>
      <c r="Y15"/>
      <c r="AA15" s="27" t="s">
        <v>60</v>
      </c>
      <c r="AB15" s="90">
        <v>0.28819444444444398</v>
      </c>
      <c r="AD15" s="15">
        <f t="shared" si="1"/>
        <v>0.94791666666666652</v>
      </c>
      <c r="AE15" s="58"/>
    </row>
    <row r="16" spans="1:32" ht="15" customHeight="1" x14ac:dyDescent="0.45">
      <c r="A16" s="1"/>
      <c r="B16" s="116" t="s">
        <v>132</v>
      </c>
      <c r="C16" s="116"/>
      <c r="D16" s="21">
        <v>4.1666666666666664E-2</v>
      </c>
      <c r="E16" s="143" t="s">
        <v>144</v>
      </c>
      <c r="F16" s="143"/>
      <c r="G16" s="9"/>
      <c r="H16" s="2"/>
      <c r="I16" s="149" t="s">
        <v>153</v>
      </c>
      <c r="J16" s="149"/>
      <c r="K16" s="149"/>
      <c r="L16" s="149"/>
      <c r="M16" s="149"/>
      <c r="N16" s="149"/>
      <c r="O16" s="149"/>
      <c r="P16" s="149"/>
      <c r="Q16" s="1"/>
      <c r="R16" s="1"/>
      <c r="S16" s="1"/>
      <c r="U16" s="41"/>
      <c r="V16" s="96">
        <v>4.5138888888888902E-2</v>
      </c>
      <c r="W16" s="96">
        <f t="shared" si="0"/>
        <v>0.95833333333333348</v>
      </c>
      <c r="X16" s="38">
        <v>4.5138888888888798E-2</v>
      </c>
      <c r="Y16"/>
      <c r="AA16" s="27" t="s">
        <v>32</v>
      </c>
      <c r="AB16" s="90">
        <v>0.29166666666666702</v>
      </c>
      <c r="AD16" s="15">
        <f t="shared" si="1"/>
        <v>0.95138888888888873</v>
      </c>
      <c r="AE16" s="58"/>
    </row>
    <row r="17" spans="1:31" ht="15" customHeight="1" x14ac:dyDescent="0.45">
      <c r="A17" s="1"/>
      <c r="B17" s="129" t="str">
        <f>IF(OR(ISBLANK(MaxFDP_LSect_Out_Station),NOT(ISNUMBER(MaxFDP_LSect_Dept_Tz)),NOT(ISNUMBER(MaxFDP_LastPushZ))),"Planned Pushback Time ???? :","Planned Push (" &amp; MaxFDP_LSect_Out_Station&amp;" @ "&amp;TEXT(MaxFDP_LastPushZ+MaxFDP_LSect_Dept_Tz,"hh:mm")&amp;" L) :")</f>
        <v>Planned Pushback Time ???? :</v>
      </c>
      <c r="C17" s="129"/>
      <c r="D17" s="75"/>
      <c r="E17" s="59" t="s">
        <v>131</v>
      </c>
      <c r="F17" s="60" t="str">
        <f>IF(AND(MaxFDP_Done="Ok",ISNUMBER(MaxFDP_LastPushZ)),IF(MaxFDP_NoExt_LatestLastPush_Z&gt;=MaxFDP_LastPushZ+IF(MaxFDP_LastPushZ&lt;MaxFDP_SignOn_Z,1,0),"+","-")&amp;TEXT(ABS(MaxFDP_NoExt_LatestLastPush_Z-MaxFDP_LastPushZ-IF(MaxFDP_LastPushZ&lt;MaxFDP_SignOn_Z,1,0)),"hh:mm"),"N/A")</f>
        <v>N/A</v>
      </c>
      <c r="G17" s="23" t="e">
        <f>ABS(MaxFDP_NoExt_LatestLastPush_Z-MaxFDP_LastPushZ)</f>
        <v>#VALUE!</v>
      </c>
      <c r="H17" s="2"/>
      <c r="I17" s="150"/>
      <c r="J17" s="150"/>
      <c r="K17" s="150"/>
      <c r="L17" s="150"/>
      <c r="M17" s="150"/>
      <c r="N17" s="150"/>
      <c r="O17" s="150"/>
      <c r="P17" s="150"/>
      <c r="Q17" s="18"/>
      <c r="R17" s="1"/>
      <c r="S17" s="1"/>
      <c r="U17" s="41"/>
      <c r="V17" s="96">
        <v>4.8611111111111098E-2</v>
      </c>
      <c r="W17" s="96">
        <f t="shared" si="0"/>
        <v>0.95486111111111127</v>
      </c>
      <c r="X17" s="38">
        <v>4.8611111111111001E-2</v>
      </c>
      <c r="Y17"/>
      <c r="AA17" s="27" t="s">
        <v>33</v>
      </c>
      <c r="AB17" s="90">
        <v>0.29513888888888901</v>
      </c>
      <c r="AC17" s="42"/>
      <c r="AD17" s="15">
        <f t="shared" si="1"/>
        <v>0.95486111111111094</v>
      </c>
      <c r="AE17" s="58"/>
    </row>
    <row r="18" spans="1:31" ht="15" customHeight="1" x14ac:dyDescent="0.45">
      <c r="A18" s="1"/>
      <c r="B18" s="116" t="s">
        <v>23</v>
      </c>
      <c r="C18" s="116"/>
      <c r="D18" s="20">
        <v>1.0416666666666701E-2</v>
      </c>
      <c r="E18" s="143" t="s">
        <v>121</v>
      </c>
      <c r="F18" s="143"/>
      <c r="G18" s="12"/>
      <c r="H18" s="2"/>
      <c r="I18" s="128" t="s">
        <v>154</v>
      </c>
      <c r="J18" s="128"/>
      <c r="K18" s="128"/>
      <c r="L18" s="128"/>
      <c r="M18" s="128"/>
      <c r="N18" s="128"/>
      <c r="O18" s="128"/>
      <c r="P18" s="128"/>
      <c r="Q18" s="5"/>
      <c r="R18" s="1"/>
      <c r="S18" s="1"/>
      <c r="U18" s="41"/>
      <c r="V18" s="96">
        <v>5.2083333333333301E-2</v>
      </c>
      <c r="W18" s="96">
        <f t="shared" si="0"/>
        <v>0.95138888888888906</v>
      </c>
      <c r="X18" s="38">
        <v>5.2083333333333197E-2</v>
      </c>
      <c r="Y18"/>
      <c r="AA18" s="27" t="s">
        <v>34</v>
      </c>
      <c r="AB18" s="90">
        <v>0.29861111111111099</v>
      </c>
      <c r="AD18" s="15">
        <f t="shared" si="1"/>
        <v>0.95833333333333315</v>
      </c>
      <c r="AE18" s="58"/>
    </row>
    <row r="19" spans="1:31" ht="15" customHeight="1" x14ac:dyDescent="0.45">
      <c r="A19" s="1"/>
      <c r="B19" s="12"/>
      <c r="C19" s="12"/>
      <c r="D19" s="130" t="str">
        <f>IF(AND(ISNUMBER(MaxFDP_LastPushZ),MaxFDP_Done="Ok"),MaxFDP_LastPushZ+MaxFDP_LSect_Block+MaxFDP_BlockInToSignOff-MaxFDP_SignOn_Z+IF(MaxFDP_LastPushZ+MaxFDP_LSect_Block+MaxFDP_BlockInToSignOff-MaxFDP_SignOn_Z&lt;0,1,0),"")</f>
        <v/>
      </c>
      <c r="E19" s="130"/>
      <c r="F19" s="130"/>
      <c r="G19" s="13"/>
      <c r="H19" s="2"/>
      <c r="I19" s="148"/>
      <c r="J19" s="148"/>
      <c r="K19" s="148"/>
      <c r="L19" s="148"/>
      <c r="M19" s="148"/>
      <c r="N19" s="148"/>
      <c r="O19" s="148"/>
      <c r="P19" s="148"/>
      <c r="Q19" s="18"/>
      <c r="R19" s="1"/>
      <c r="S19" s="1"/>
      <c r="U19" s="41"/>
      <c r="V19" s="96">
        <v>5.5555555555555601E-2</v>
      </c>
      <c r="W19" s="96">
        <f t="shared" si="0"/>
        <v>0.94791666666666685</v>
      </c>
      <c r="X19" s="38">
        <v>5.55555555555554E-2</v>
      </c>
      <c r="Y19"/>
      <c r="AA19" s="27" t="s">
        <v>35</v>
      </c>
      <c r="AB19" s="90">
        <v>0.30208333333333298</v>
      </c>
      <c r="AD19" s="15">
        <f t="shared" si="1"/>
        <v>0.96180555555555536</v>
      </c>
      <c r="AE19" s="58"/>
    </row>
    <row r="20" spans="1:31" ht="15" customHeight="1" x14ac:dyDescent="0.45">
      <c r="A20" s="1"/>
      <c r="B20" s="47" t="s">
        <v>118</v>
      </c>
      <c r="C20" s="3" t="s">
        <v>6</v>
      </c>
      <c r="D20" s="3" t="s">
        <v>8</v>
      </c>
      <c r="E20" s="10" t="s">
        <v>28</v>
      </c>
      <c r="F20" s="3" t="s">
        <v>12</v>
      </c>
      <c r="G20" s="23" t="e">
        <f>IF(MaxFDP_SignOn_L&gt;1,MaxFDP_SignOn_L-1)</f>
        <v>#VALUE!</v>
      </c>
      <c r="H20" s="2"/>
      <c r="I20" s="148"/>
      <c r="J20" s="148"/>
      <c r="K20" s="148"/>
      <c r="L20" s="148"/>
      <c r="M20" s="148"/>
      <c r="N20" s="148"/>
      <c r="O20" s="148"/>
      <c r="P20" s="148"/>
      <c r="Q20" s="18"/>
      <c r="R20" s="1"/>
      <c r="S20" s="1"/>
      <c r="U20" s="41"/>
      <c r="V20" s="96">
        <v>5.9027777777777797E-2</v>
      </c>
      <c r="W20" s="96">
        <f t="shared" si="0"/>
        <v>0.94444444444444464</v>
      </c>
      <c r="X20" s="38">
        <v>5.9027777777777603E-2</v>
      </c>
      <c r="Y20"/>
      <c r="AA20" s="27" t="s">
        <v>36</v>
      </c>
      <c r="AB20" s="90">
        <v>0.30555555555555602</v>
      </c>
      <c r="AD20" s="15">
        <f t="shared" si="1"/>
        <v>0.96527777777777757</v>
      </c>
      <c r="AE20" s="58"/>
    </row>
    <row r="21" spans="1:31" ht="15" customHeight="1" x14ac:dyDescent="0.45">
      <c r="A21" s="1"/>
      <c r="B21" s="99" t="s">
        <v>9</v>
      </c>
      <c r="C21" s="25" t="str">
        <f>IF(NOT(ISBLANK(MaxFDP_SignOn_Station)),MaxFDP_SignOn_Station,"N/A")</f>
        <v>N/A</v>
      </c>
      <c r="D21" s="66" t="str">
        <f>IF(ISNUMBER(MaxFDP_SignOn_Z),MaxFDP_SignOn_Z,"N/A")</f>
        <v>N/A</v>
      </c>
      <c r="E21" s="14" t="str">
        <f>IF(ISNUMBER(MaxFDP_SignOn_Tz),MaxFDP_SignOn_Tz,"N/A")</f>
        <v>N/A</v>
      </c>
      <c r="F21" s="67" t="str">
        <f>IF(AND(ISNUMBER(MaxFDP_SignOn_Z),ISNUMBER(MaxFDP_SignOn_Tz)),TIME(HOUR(MaxFDP_SignOn_Z+MaxFDP_SignOn_Tz),MINUTE(MaxFDP_SignOn_Z+MaxFDP_SignOn_Tz),0),"N/A")</f>
        <v>N/A</v>
      </c>
      <c r="G21" s="11"/>
      <c r="H21" s="2"/>
      <c r="I21" s="148"/>
      <c r="J21" s="148"/>
      <c r="K21" s="148"/>
      <c r="L21" s="148"/>
      <c r="M21" s="148"/>
      <c r="N21" s="148"/>
      <c r="O21" s="148"/>
      <c r="P21" s="148"/>
      <c r="Q21" s="18"/>
      <c r="R21" s="1"/>
      <c r="S21" s="1"/>
      <c r="U21" s="41"/>
      <c r="V21" s="96">
        <v>6.25E-2</v>
      </c>
      <c r="W21" s="96">
        <f t="shared" si="0"/>
        <v>0.94097222222222243</v>
      </c>
      <c r="X21" s="38">
        <v>6.2499999999999799E-2</v>
      </c>
      <c r="Y21"/>
      <c r="AA21" s="27" t="s">
        <v>59</v>
      </c>
      <c r="AB21" s="90">
        <v>0.30902777777777801</v>
      </c>
      <c r="AD21" s="15">
        <f t="shared" si="1"/>
        <v>0.96874999999999978</v>
      </c>
      <c r="AE21" s="58"/>
    </row>
    <row r="22" spans="1:31" ht="15" customHeight="1" thickBot="1" x14ac:dyDescent="0.5">
      <c r="A22" s="1"/>
      <c r="B22" s="99" t="s">
        <v>11</v>
      </c>
      <c r="C22" s="110" t="str">
        <f>IF(ISNUMBER(MaxFDP_MaxFDP),MaxFDP_MaxFDP,"N/A")</f>
        <v>N/A</v>
      </c>
      <c r="D22" s="111"/>
      <c r="E22" s="111"/>
      <c r="F22" s="112"/>
      <c r="G22" s="11"/>
      <c r="H22" s="2"/>
      <c r="I22" s="148"/>
      <c r="J22" s="148"/>
      <c r="K22" s="148"/>
      <c r="L22" s="148"/>
      <c r="M22" s="148"/>
      <c r="N22" s="148"/>
      <c r="O22" s="148"/>
      <c r="P22" s="148"/>
      <c r="Q22" s="18"/>
      <c r="R22" s="1"/>
      <c r="S22" s="1"/>
      <c r="U22" s="41"/>
      <c r="V22" s="96">
        <v>6.5972222222222196E-2</v>
      </c>
      <c r="W22" s="96">
        <f t="shared" si="0"/>
        <v>0.93750000000000022</v>
      </c>
      <c r="X22" s="39"/>
      <c r="Y22"/>
      <c r="AA22" s="27" t="s">
        <v>37</v>
      </c>
      <c r="AB22" s="90">
        <v>0.3125</v>
      </c>
      <c r="AD22" s="15">
        <f t="shared" si="1"/>
        <v>0.97222222222222199</v>
      </c>
      <c r="AE22" s="58"/>
    </row>
    <row r="23" spans="1:31" ht="15" customHeight="1" thickTop="1" x14ac:dyDescent="0.45">
      <c r="A23" s="1"/>
      <c r="B23" s="99" t="s">
        <v>18</v>
      </c>
      <c r="C23" s="76">
        <f>MaxFDP_LSect_Out_Station</f>
        <v>0</v>
      </c>
      <c r="D23" s="84" t="str">
        <f>IF(AND(ISNUMBER(MaxFDP_LastIn_Z),ISNUMBER(MaxFDP_LSect_Block)),MaxFDP_LastIn_Z-MaxFDP_LSect_Block+IF(MaxFDP_LastIn_Z-MaxFDP_LSect_Block&lt;0,1,0),"N/A")</f>
        <v>N/A</v>
      </c>
      <c r="E23" s="77">
        <f>MaxFDP_LSect_Dept_Tz</f>
        <v>0</v>
      </c>
      <c r="F23" s="78" t="str">
        <f>IF(AND(ISNUMBER(MaxFDP_NoExt_LatestLastPush_Z),ISNUMBER(MaxFDP_LSect_Dept_Tz)),TIME(HOUR(MaxFDP_NoExt_LatestLastPush_Z+MaxFDP_LSect_Dept_Tz),MINUTE(MaxFDP_NoExt_LatestLastPush_Z+MaxFDP_LSect_Dept_Tz),0),"N/A")</f>
        <v>N/A</v>
      </c>
      <c r="G23" s="11"/>
      <c r="H23" s="2"/>
      <c r="I23" s="148"/>
      <c r="J23" s="148"/>
      <c r="K23" s="148"/>
      <c r="L23" s="148"/>
      <c r="M23" s="148"/>
      <c r="N23" s="148"/>
      <c r="O23" s="148"/>
      <c r="P23" s="148"/>
      <c r="Q23" s="18"/>
      <c r="R23" s="1"/>
      <c r="S23" s="80"/>
      <c r="U23" s="41"/>
      <c r="V23" s="96">
        <v>6.9444444444444406E-2</v>
      </c>
      <c r="W23" s="96">
        <f t="shared" si="0"/>
        <v>0.93402777777777801</v>
      </c>
      <c r="X23" s="39"/>
      <c r="Y23"/>
      <c r="AA23" s="27" t="s">
        <v>0</v>
      </c>
      <c r="AB23" s="90">
        <v>0.31597222222222199</v>
      </c>
      <c r="AD23" s="15">
        <f t="shared" si="1"/>
        <v>0.9756944444444442</v>
      </c>
      <c r="AE23" s="58"/>
    </row>
    <row r="24" spans="1:31" ht="15" customHeight="1" x14ac:dyDescent="0.45">
      <c r="A24" s="1"/>
      <c r="B24" s="99" t="s">
        <v>17</v>
      </c>
      <c r="C24" s="113" t="str">
        <f>IF(ISNUMBER(MaxFDP_LSect_Block),MaxFDP_LSect_Block,"N/A")</f>
        <v>N/A</v>
      </c>
      <c r="D24" s="114"/>
      <c r="E24" s="114"/>
      <c r="F24" s="115"/>
      <c r="G24" s="11"/>
      <c r="H24" s="2"/>
      <c r="I24" s="127" t="s">
        <v>151</v>
      </c>
      <c r="J24" s="127"/>
      <c r="K24" s="127"/>
      <c r="L24" s="127"/>
      <c r="M24" s="127"/>
      <c r="N24" s="127"/>
      <c r="O24" s="127"/>
      <c r="P24" s="127"/>
      <c r="Q24" s="49"/>
      <c r="R24" s="1"/>
      <c r="S24" s="1"/>
      <c r="U24" s="41"/>
      <c r="V24" s="96">
        <v>7.2916666666666699E-2</v>
      </c>
      <c r="W24" s="96">
        <f t="shared" si="0"/>
        <v>0.9305555555555558</v>
      </c>
      <c r="X24" s="39"/>
      <c r="Y24"/>
      <c r="AA24" s="27" t="s">
        <v>75</v>
      </c>
      <c r="AB24" s="90">
        <v>0.31944444444444398</v>
      </c>
      <c r="AD24" s="15">
        <f t="shared" si="1"/>
        <v>0.97916666666666641</v>
      </c>
      <c r="AE24" s="74"/>
    </row>
    <row r="25" spans="1:31" ht="15" customHeight="1" x14ac:dyDescent="0.45">
      <c r="A25" s="1"/>
      <c r="B25" s="99" t="s">
        <v>20</v>
      </c>
      <c r="C25" s="123">
        <f>MaxFDP_LSect_In_Station</f>
        <v>0</v>
      </c>
      <c r="D25" s="83" t="str">
        <f>IF(AND(ISNUMBER(MaxFDP_BlockInToSignOff),ISNUMBER(MaxFDP_SignOff_Z)),MaxFDP_SignOff_Z-MaxFDP_BlockInToSignOff+IF(MaxFDP_SignOff_Z-MaxFDP_BlockInToSignOff&lt;0,1,0),"N/A")</f>
        <v>N/A</v>
      </c>
      <c r="E25" s="125">
        <f>MaxFDP_LSect_Arr_Tz</f>
        <v>0</v>
      </c>
      <c r="F25" s="72" t="str">
        <f>IF(AND(ISNUMBER(MaxFDP_LastIn_Z),ISNUMBER(MaxFDP_LSect_Arr_Tz)),TIME(HOUR(MaxFDP_LastIn_Z+MaxFDP_LSect_Arr_Tz),MINUTE(MaxFDP_LastIn_Z+MaxFDP_LSect_Arr_Tz),0),"N/A")</f>
        <v>N/A</v>
      </c>
      <c r="G25" s="11"/>
      <c r="H25" s="2"/>
      <c r="I25" s="127"/>
      <c r="J25" s="127"/>
      <c r="K25" s="127"/>
      <c r="L25" s="127"/>
      <c r="M25" s="127"/>
      <c r="N25" s="127"/>
      <c r="O25" s="127"/>
      <c r="P25" s="127"/>
      <c r="Q25" s="49"/>
      <c r="R25" s="1"/>
      <c r="S25" s="1"/>
      <c r="T25"/>
      <c r="U25" s="41"/>
      <c r="V25" s="96">
        <v>7.6388888888888895E-2</v>
      </c>
      <c r="W25" s="96">
        <f t="shared" si="0"/>
        <v>0.92708333333333359</v>
      </c>
      <c r="X25" s="39"/>
      <c r="Y25"/>
      <c r="AA25" s="27" t="s">
        <v>113</v>
      </c>
      <c r="AB25" s="90">
        <v>0.32291666666666702</v>
      </c>
      <c r="AD25" s="15">
        <f t="shared" si="1"/>
        <v>0.98263888888888862</v>
      </c>
      <c r="AE25" s="58"/>
    </row>
    <row r="26" spans="1:31" ht="15" customHeight="1" thickBot="1" x14ac:dyDescent="0.5">
      <c r="A26" s="1"/>
      <c r="B26" s="99" t="s">
        <v>19</v>
      </c>
      <c r="C26" s="124"/>
      <c r="D26" s="81" t="str">
        <f>IF(ISNUMBER(MaxFDP_Signoff_Raw),MaxFDP_Signoff_Raw,"N/A")</f>
        <v>N/A</v>
      </c>
      <c r="E26" s="126"/>
      <c r="F26" s="73" t="str">
        <f>IF(AND(ISNUMBER(MaxFDP_SignOff_Z),ISNUMBER(MaxFDP_LSect_Arr_Tz)),TIME(HOUR(MaxFDP_SignOff_Z+MaxFDP_LSect_Arr_Tz),MINUTE(MaxFDP_SignOff_Z+MaxFDP_LSect_Arr_Tz),0),"N/A")</f>
        <v>N/A</v>
      </c>
      <c r="G26" s="9"/>
      <c r="H26" s="2"/>
      <c r="I26" s="127"/>
      <c r="J26" s="127"/>
      <c r="K26" s="127"/>
      <c r="L26" s="127"/>
      <c r="M26" s="127"/>
      <c r="N26" s="127"/>
      <c r="O26" s="127"/>
      <c r="P26" s="127"/>
      <c r="Q26" s="49"/>
      <c r="R26" s="1"/>
      <c r="S26" s="1"/>
      <c r="T26"/>
      <c r="U26" s="41"/>
      <c r="V26" s="96">
        <v>7.9861111111111105E-2</v>
      </c>
      <c r="W26" s="96">
        <f t="shared" si="0"/>
        <v>0.92361111111111138</v>
      </c>
      <c r="X26" s="39"/>
      <c r="Y26"/>
      <c r="AA26" s="27" t="s">
        <v>43</v>
      </c>
      <c r="AB26" s="90">
        <v>0.32638888888888901</v>
      </c>
      <c r="AD26" s="15">
        <f t="shared" si="1"/>
        <v>0.98611111111111083</v>
      </c>
      <c r="AE26" s="58"/>
    </row>
    <row r="27" spans="1:31" ht="15" customHeight="1" thickTop="1" x14ac:dyDescent="0.45">
      <c r="A27" s="1"/>
      <c r="B27" s="99" t="s">
        <v>147</v>
      </c>
      <c r="C27" s="107">
        <f>1/24</f>
        <v>4.1666666666666664E-2</v>
      </c>
      <c r="D27" s="108"/>
      <c r="E27" s="108"/>
      <c r="F27" s="109"/>
      <c r="G27" s="9"/>
      <c r="H27" s="1"/>
      <c r="I27" s="127" t="s">
        <v>152</v>
      </c>
      <c r="J27" s="127"/>
      <c r="K27" s="127"/>
      <c r="L27" s="127"/>
      <c r="M27" s="127"/>
      <c r="N27" s="127"/>
      <c r="O27" s="127"/>
      <c r="P27" s="127"/>
      <c r="Q27" s="49"/>
      <c r="R27" s="1"/>
      <c r="S27" s="1"/>
      <c r="T27"/>
      <c r="U27" s="41"/>
      <c r="V27" s="96">
        <v>8.3333333333333301E-2</v>
      </c>
      <c r="W27" s="96">
        <f t="shared" si="0"/>
        <v>0.92013888888888917</v>
      </c>
      <c r="Y27"/>
      <c r="AA27" s="27" t="s">
        <v>1</v>
      </c>
      <c r="AB27" s="90">
        <v>0.32986111111111099</v>
      </c>
      <c r="AD27" s="15">
        <f t="shared" si="1"/>
        <v>0.98958333333333304</v>
      </c>
      <c r="AE27" s="58"/>
    </row>
    <row r="28" spans="1:31" ht="15" customHeight="1" x14ac:dyDescent="0.45">
      <c r="A28" s="1"/>
      <c r="B28" s="99" t="s">
        <v>19</v>
      </c>
      <c r="C28" s="53">
        <f>MaxFDP_LSect_In_Station</f>
        <v>0</v>
      </c>
      <c r="D28" s="82" t="str">
        <f>IFERROR(MaxFDP_SignOff_Z+MaxFDP_FDPExtension,"N/A")</f>
        <v>N/A</v>
      </c>
      <c r="E28" s="54">
        <f>E25</f>
        <v>0</v>
      </c>
      <c r="F28" s="68" t="str">
        <f>IFERROR(TIME(HOUR(MaxFDP_SignOff_Ext_Z+MaxFDP_LSect_Arr_Tz),MINUTE(MaxFDP_SignOff_Ext_Z+MaxFDP_LSect_Arr_Tz),0),"N/A")</f>
        <v>N/A</v>
      </c>
      <c r="G28" s="19"/>
      <c r="H28" s="1"/>
      <c r="I28" s="127"/>
      <c r="J28" s="127"/>
      <c r="K28" s="127"/>
      <c r="L28" s="127"/>
      <c r="M28" s="127"/>
      <c r="N28" s="127"/>
      <c r="O28" s="127"/>
      <c r="P28" s="127"/>
      <c r="Q28" s="1"/>
      <c r="R28" s="1"/>
      <c r="S28" s="80"/>
      <c r="T28"/>
      <c r="U28" s="41"/>
      <c r="V28" s="96">
        <v>8.6805555555555594E-2</v>
      </c>
      <c r="W28" s="96">
        <f t="shared" si="0"/>
        <v>0.91666666666666696</v>
      </c>
      <c r="X28" s="39"/>
      <c r="Y28"/>
      <c r="AA28" s="27" t="s">
        <v>89</v>
      </c>
      <c r="AB28" s="90">
        <v>0.33333333333333298</v>
      </c>
      <c r="AD28" s="15">
        <f t="shared" si="1"/>
        <v>0.99305555555555525</v>
      </c>
      <c r="AE28" s="58"/>
    </row>
    <row r="29" spans="1:31" ht="15" customHeight="1" x14ac:dyDescent="0.45">
      <c r="A29" s="1"/>
      <c r="B29" s="99" t="s">
        <v>150</v>
      </c>
      <c r="C29" s="119">
        <f>2/24</f>
        <v>8.3333333333333329E-2</v>
      </c>
      <c r="D29" s="120"/>
      <c r="E29" s="120"/>
      <c r="F29" s="121"/>
      <c r="G29" s="9"/>
      <c r="H29" s="1"/>
      <c r="I29" s="127"/>
      <c r="J29" s="127"/>
      <c r="K29" s="127"/>
      <c r="L29" s="127"/>
      <c r="M29" s="127"/>
      <c r="N29" s="127"/>
      <c r="O29" s="127"/>
      <c r="P29" s="127"/>
      <c r="Q29" s="1"/>
      <c r="R29" s="1"/>
      <c r="S29" s="1"/>
      <c r="T29"/>
      <c r="U29" s="41"/>
      <c r="V29" s="96">
        <v>9.0277777777777804E-2</v>
      </c>
      <c r="W29" s="96">
        <f t="shared" si="0"/>
        <v>0.91319444444444475</v>
      </c>
      <c r="X29" s="39"/>
      <c r="Y29"/>
      <c r="AA29" s="27" t="s">
        <v>5</v>
      </c>
      <c r="AB29" s="90">
        <v>0.33680555555555602</v>
      </c>
      <c r="AD29" s="15">
        <f t="shared" si="1"/>
        <v>0.99652777777777746</v>
      </c>
      <c r="AE29" s="58"/>
    </row>
    <row r="30" spans="1:31" ht="15" customHeight="1" x14ac:dyDescent="0.45">
      <c r="A30" s="1"/>
      <c r="B30" s="99" t="s">
        <v>19</v>
      </c>
      <c r="C30" s="101">
        <f>MaxFDP_LSect_In_Station</f>
        <v>0</v>
      </c>
      <c r="D30" s="102" t="str">
        <f>IFERROR(MaxFDP_SignOff_Z+MaxFDP_FDPExtensionHomeBase,"N/A")</f>
        <v>N/A</v>
      </c>
      <c r="E30" s="103">
        <f>E25</f>
        <v>0</v>
      </c>
      <c r="F30" s="104" t="str">
        <f>IFERROR(TIME(HOUR(MaxFDP_SignOff_ExtHomeBase_Z+MaxFDP_LSect_Arr_Tz),MINUTE(MaxFDP_SignOff_ExtHomeBase_Z+MaxFDP_LSect_Arr_Tz),0),"N/A")</f>
        <v>N/A</v>
      </c>
      <c r="G30" s="9"/>
      <c r="H30" s="1"/>
      <c r="I30" s="127"/>
      <c r="J30" s="127"/>
      <c r="K30" s="127"/>
      <c r="L30" s="127"/>
      <c r="M30" s="127"/>
      <c r="N30" s="127"/>
      <c r="O30" s="127"/>
      <c r="P30" s="127"/>
      <c r="Q30" s="1"/>
      <c r="R30" s="1"/>
      <c r="S30" s="1"/>
      <c r="T30"/>
      <c r="U30" s="41"/>
      <c r="V30" s="96">
        <v>9.375E-2</v>
      </c>
      <c r="W30" s="96">
        <f t="shared" si="0"/>
        <v>0.90972222222222254</v>
      </c>
      <c r="X30" s="39"/>
      <c r="Y30"/>
      <c r="AA30" s="27" t="s">
        <v>64</v>
      </c>
      <c r="AB30" s="90">
        <v>0.34027777777777801</v>
      </c>
      <c r="AD30" s="15">
        <f t="shared" si="1"/>
        <v>0</v>
      </c>
      <c r="AE30" s="58"/>
    </row>
    <row r="31" spans="1:31" ht="15" customHeight="1" x14ac:dyDescent="0.45">
      <c r="A31" s="1"/>
      <c r="B31" s="19"/>
      <c r="C31" s="19"/>
      <c r="D31" s="19"/>
      <c r="E31" s="19"/>
      <c r="F31" s="19"/>
      <c r="G31" s="9"/>
      <c r="H31" s="1"/>
      <c r="I31" s="127"/>
      <c r="J31" s="127"/>
      <c r="K31" s="127"/>
      <c r="L31" s="127"/>
      <c r="M31" s="127"/>
      <c r="N31" s="127"/>
      <c r="O31" s="127"/>
      <c r="P31" s="127"/>
      <c r="Q31" s="1"/>
      <c r="R31" s="1"/>
      <c r="S31" s="1"/>
      <c r="T31"/>
      <c r="U31" s="41"/>
      <c r="V31" s="96">
        <v>9.7222222222222196E-2</v>
      </c>
      <c r="W31" s="96">
        <f t="shared" si="0"/>
        <v>0.90625000000000033</v>
      </c>
      <c r="X31" s="39"/>
      <c r="Y31"/>
      <c r="AA31" s="27" t="s">
        <v>82</v>
      </c>
      <c r="AB31" s="90">
        <v>0.34375</v>
      </c>
      <c r="AD31" s="15">
        <f t="shared" si="1"/>
        <v>3.472222222222222E-3</v>
      </c>
      <c r="AE31" s="58"/>
    </row>
    <row r="32" spans="1:31" ht="15" customHeight="1" x14ac:dyDescent="0.45">
      <c r="A32" s="1"/>
      <c r="B32" s="118" t="str">
        <f>"Max FDP Last Sector Push from "&amp;IF(ISBLANK(MaxFDP_LSect_Out_Station),"????",MaxFDP_LSect_Out_Station)&amp; " (to "&amp;IF(ISBLANK(MaxFDP_LSect_In_Station),"????",MaxFDP_LSect_In_Station)&amp;")"</f>
        <v>Max FDP Last Sector Push from ???? (to ????)</v>
      </c>
      <c r="C32" s="118"/>
      <c r="D32" s="118"/>
      <c r="E32" s="118"/>
      <c r="F32" s="118"/>
      <c r="G32" s="9"/>
      <c r="H32" s="1"/>
      <c r="I32" s="127"/>
      <c r="J32" s="127"/>
      <c r="K32" s="127"/>
      <c r="L32" s="127"/>
      <c r="M32" s="127"/>
      <c r="N32" s="127"/>
      <c r="O32" s="127"/>
      <c r="P32" s="127"/>
      <c r="Q32" s="1"/>
      <c r="R32" s="1"/>
      <c r="S32" s="1"/>
      <c r="T32"/>
      <c r="U32" s="41"/>
      <c r="V32" s="96">
        <v>0.100694444444444</v>
      </c>
      <c r="W32" s="96">
        <f t="shared" si="0"/>
        <v>0.90277777777777812</v>
      </c>
      <c r="X32" s="39"/>
      <c r="Y32"/>
      <c r="AA32" s="27" t="s">
        <v>81</v>
      </c>
      <c r="AB32" s="90">
        <v>0.34722222222222199</v>
      </c>
      <c r="AD32" s="15">
        <f t="shared" si="1"/>
        <v>6.9444444444444441E-3</v>
      </c>
      <c r="AE32" s="58"/>
    </row>
    <row r="33" spans="1:31" ht="14.25" customHeight="1" x14ac:dyDescent="0.45">
      <c r="A33" s="2"/>
      <c r="B33" s="116" t="s">
        <v>27</v>
      </c>
      <c r="C33" s="116"/>
      <c r="D33" s="117"/>
      <c r="E33" s="85" t="str">
        <f>MaxFDP_NoExt_LatestLastPush_Z</f>
        <v>N/A</v>
      </c>
      <c r="F33" s="70" t="str">
        <f>IFERROR(TIME(HOUR(MaxFDP_NoExt_LatestLastPush_Z+MaxFDP_LSect_Dept_Tz),MINUTE(MaxFDP_NoExt_LatestLastPush_Z+MaxFDP_LSect_Dept_Tz),0),"N/A")</f>
        <v>N/A</v>
      </c>
      <c r="G33" s="9"/>
      <c r="H33" s="2"/>
      <c r="I33" s="127" t="s">
        <v>155</v>
      </c>
      <c r="J33" s="127"/>
      <c r="K33" s="127"/>
      <c r="L33" s="127"/>
      <c r="M33" s="127"/>
      <c r="N33" s="127"/>
      <c r="O33" s="127"/>
      <c r="P33" s="127"/>
      <c r="Q33" s="55"/>
      <c r="R33" s="55"/>
      <c r="S33" s="55"/>
      <c r="T33"/>
      <c r="U33" s="41"/>
      <c r="V33" s="96">
        <v>0.114583333333333</v>
      </c>
      <c r="W33" s="96">
        <f t="shared" si="0"/>
        <v>0.89930555555555591</v>
      </c>
      <c r="X33" s="39"/>
      <c r="Y33"/>
      <c r="AA33" s="27" t="s">
        <v>83</v>
      </c>
      <c r="AB33" s="90">
        <v>0.35069444444444398</v>
      </c>
      <c r="AD33" s="15">
        <f t="shared" si="1"/>
        <v>1.0416666666666666E-2</v>
      </c>
      <c r="AE33" s="58"/>
    </row>
    <row r="34" spans="1:31" x14ac:dyDescent="0.45">
      <c r="A34" s="2"/>
      <c r="B34" s="116" t="s">
        <v>149</v>
      </c>
      <c r="C34" s="116"/>
      <c r="D34" s="117"/>
      <c r="E34" s="86" t="str">
        <f>IFERROR(MaxFDP_NoExt_LatestLastPush_Z+MaxFDP_FDPExtension,"N/A")</f>
        <v>N/A</v>
      </c>
      <c r="F34" s="71" t="str">
        <f>IFERROR(TIME(HOUR(MaxFDP_NoExt_LatestLastPush_Z+MaxFDP_FDPExtension+MaxFDP_LSect_Dept_Tz),MINUTE(MaxFDP_NoExt_LatestLastPush_Z+MaxFDP_FDPExtension+MaxFDP_LSect_Dept_Tz),0),"N/A")</f>
        <v>N/A</v>
      </c>
      <c r="G34" s="9"/>
      <c r="H34" s="98"/>
      <c r="I34" s="127"/>
      <c r="J34" s="127"/>
      <c r="K34" s="127"/>
      <c r="L34" s="127"/>
      <c r="M34" s="127"/>
      <c r="N34" s="127"/>
      <c r="O34" s="127"/>
      <c r="P34" s="127"/>
      <c r="Q34" s="2"/>
      <c r="R34" s="2"/>
      <c r="S34" s="2"/>
      <c r="T34"/>
      <c r="U34" s="41"/>
      <c r="V34" s="96">
        <v>0.118055555555556</v>
      </c>
      <c r="W34" s="96">
        <f t="shared" si="0"/>
        <v>0.8958333333333337</v>
      </c>
      <c r="X34" s="39"/>
      <c r="Y34"/>
      <c r="AA34" s="27" t="s">
        <v>99</v>
      </c>
      <c r="AB34" s="90">
        <v>0.35416666666666702</v>
      </c>
      <c r="AD34" s="15">
        <f t="shared" si="1"/>
        <v>1.3888888888888888E-2</v>
      </c>
      <c r="AE34" s="58"/>
    </row>
    <row r="35" spans="1:31" x14ac:dyDescent="0.45">
      <c r="A35" s="2"/>
      <c r="B35" s="116" t="s">
        <v>148</v>
      </c>
      <c r="C35" s="116"/>
      <c r="D35" s="117"/>
      <c r="E35" s="105" t="str">
        <f>IFERROR(MaxFDP_NoExt_LatestLastPush_Z+MaxFDP_FDPExtensionHomeBase,"N/A")</f>
        <v>N/A</v>
      </c>
      <c r="F35" s="106" t="str">
        <f>IFERROR(TIME(HOUR(MaxFDP_NoExt_LatestLastPush_Z+MaxFDP_FDPExtensionHomeBase+MaxFDP_LSect_Dept_Tz),MINUTE(MaxFDP_NoExt_LatestLastPush_Z+MaxFDP_FDPExtensionHomeBase+MaxFDP_LSect_Dept_Tz),0),"N/A")</f>
        <v>N/A</v>
      </c>
      <c r="G35" s="9"/>
      <c r="H35" s="2"/>
      <c r="I35" s="127"/>
      <c r="J35" s="127"/>
      <c r="K35" s="127"/>
      <c r="L35" s="127"/>
      <c r="M35" s="127"/>
      <c r="N35" s="127"/>
      <c r="O35" s="127"/>
      <c r="P35" s="127"/>
      <c r="Q35" s="2"/>
      <c r="R35" s="55"/>
      <c r="S35" s="55"/>
      <c r="T35"/>
      <c r="U35" s="41"/>
      <c r="V35" s="96">
        <v>0.121527777777778</v>
      </c>
      <c r="W35" s="96">
        <f t="shared" si="0"/>
        <v>0.89236111111111149</v>
      </c>
      <c r="X35" s="39"/>
      <c r="Y35"/>
      <c r="AA35" s="27" t="s">
        <v>98</v>
      </c>
      <c r="AB35" s="90">
        <v>0.35763888888888901</v>
      </c>
      <c r="AD35" s="15">
        <f t="shared" si="1"/>
        <v>1.7361111111111112E-2</v>
      </c>
      <c r="AE35" s="58"/>
    </row>
    <row r="36" spans="1:31" ht="10.050000000000001" customHeight="1" x14ac:dyDescent="0.45">
      <c r="A36" s="2"/>
      <c r="B36" s="11"/>
      <c r="C36" s="11"/>
      <c r="D36" s="11"/>
      <c r="E36" s="11"/>
      <c r="F36" s="11"/>
      <c r="G36" s="11"/>
      <c r="H36" s="2"/>
      <c r="I36" s="127"/>
      <c r="J36" s="127"/>
      <c r="K36" s="127"/>
      <c r="L36" s="127"/>
      <c r="M36" s="127"/>
      <c r="N36" s="127"/>
      <c r="O36" s="127"/>
      <c r="P36" s="127"/>
      <c r="Q36" s="2"/>
      <c r="R36" s="2"/>
      <c r="S36" s="2"/>
      <c r="T36"/>
      <c r="U36" s="41"/>
      <c r="V36" s="96">
        <v>0.125</v>
      </c>
      <c r="W36" s="96">
        <f t="shared" si="0"/>
        <v>0.88888888888888928</v>
      </c>
      <c r="X36" s="39"/>
      <c r="Y36"/>
      <c r="AA36" s="27" t="s">
        <v>44</v>
      </c>
      <c r="AB36" s="90">
        <v>0.36111111111111099</v>
      </c>
      <c r="AD36" s="15">
        <f t="shared" si="1"/>
        <v>2.0833333333333336E-2</v>
      </c>
      <c r="AE36" s="58"/>
    </row>
    <row r="37" spans="1:31" x14ac:dyDescent="0.45">
      <c r="A37" s="2"/>
      <c r="B37" s="55"/>
      <c r="C37" s="2"/>
      <c r="D37" s="2"/>
      <c r="E37" s="2"/>
      <c r="F37" s="2"/>
      <c r="G37" s="2"/>
      <c r="H37" s="2"/>
      <c r="I37" s="2"/>
      <c r="J37" s="2"/>
      <c r="K37" s="2"/>
      <c r="L37" s="2"/>
      <c r="M37" s="2"/>
      <c r="N37" s="2"/>
      <c r="O37" s="2"/>
      <c r="P37" s="2"/>
      <c r="Q37" s="2"/>
      <c r="R37" s="2"/>
      <c r="S37" s="2"/>
      <c r="U37"/>
      <c r="V37" s="96">
        <v>0.12847222222222199</v>
      </c>
      <c r="W37" s="96">
        <f t="shared" si="0"/>
        <v>0.88541666666666707</v>
      </c>
      <c r="X37" s="39"/>
      <c r="Y37"/>
      <c r="AA37" s="27" t="s">
        <v>2</v>
      </c>
      <c r="AB37" s="90">
        <v>0.36458333333333298</v>
      </c>
      <c r="AD37" s="15">
        <f t="shared" si="1"/>
        <v>2.4305555555555559E-2</v>
      </c>
      <c r="AE37" s="58"/>
    </row>
    <row r="38" spans="1:31" x14ac:dyDescent="0.45">
      <c r="A38" s="2"/>
      <c r="B38" s="55"/>
      <c r="C38" s="2"/>
      <c r="D38" s="2"/>
      <c r="E38" s="2"/>
      <c r="F38" s="2"/>
      <c r="G38" s="2"/>
      <c r="H38" s="2"/>
      <c r="I38" s="2"/>
      <c r="J38" s="2"/>
      <c r="K38" s="2"/>
      <c r="L38" s="2"/>
      <c r="M38" s="2"/>
      <c r="N38" s="2"/>
      <c r="O38" s="2"/>
      <c r="P38" s="2"/>
      <c r="Q38" s="2"/>
      <c r="R38" s="2"/>
      <c r="S38" s="2"/>
      <c r="U38"/>
      <c r="V38" s="96">
        <v>0.131944444444444</v>
      </c>
      <c r="W38" s="96">
        <f t="shared" si="0"/>
        <v>0.88194444444444486</v>
      </c>
      <c r="X38" s="39"/>
      <c r="Y38"/>
      <c r="AA38" s="27" t="s">
        <v>46</v>
      </c>
      <c r="AB38" s="90">
        <v>0.36805555555555602</v>
      </c>
      <c r="AD38" s="15">
        <f t="shared" si="1"/>
        <v>2.7777777777777783E-2</v>
      </c>
      <c r="AE38" s="58"/>
    </row>
    <row r="39" spans="1:31" x14ac:dyDescent="0.45">
      <c r="A39" s="2"/>
      <c r="B39" s="55"/>
      <c r="C39" s="2"/>
      <c r="D39" s="2"/>
      <c r="E39" s="2"/>
      <c r="F39" s="2"/>
      <c r="G39" s="2"/>
      <c r="H39" s="2"/>
      <c r="I39" s="2"/>
      <c r="J39" s="2"/>
      <c r="K39" s="2"/>
      <c r="L39" s="2"/>
      <c r="M39" s="2"/>
      <c r="N39" s="2"/>
      <c r="O39" s="2"/>
      <c r="P39" s="2"/>
      <c r="Q39" s="2"/>
      <c r="R39" s="2"/>
      <c r="S39" s="2"/>
      <c r="U39"/>
      <c r="V39" s="96">
        <v>0.13541666666666699</v>
      </c>
      <c r="W39" s="96">
        <f t="shared" si="0"/>
        <v>0.87847222222222265</v>
      </c>
      <c r="X39" s="39"/>
      <c r="Y39"/>
      <c r="AA39" s="27" t="s">
        <v>129</v>
      </c>
      <c r="AB39" s="90">
        <v>0.37152777777777801</v>
      </c>
      <c r="AD39" s="15">
        <f t="shared" si="1"/>
        <v>3.1250000000000007E-2</v>
      </c>
      <c r="AE39" s="58"/>
    </row>
    <row r="40" spans="1:31" x14ac:dyDescent="0.45">
      <c r="A40" s="2"/>
      <c r="B40" s="55"/>
      <c r="C40" s="2"/>
      <c r="D40" s="2"/>
      <c r="E40" s="65"/>
      <c r="F40" s="2"/>
      <c r="G40" s="2"/>
      <c r="H40" s="2"/>
      <c r="I40" s="2"/>
      <c r="J40" s="2"/>
      <c r="K40" s="2"/>
      <c r="L40" s="2"/>
      <c r="M40" s="2"/>
      <c r="N40" s="2"/>
      <c r="O40" s="2"/>
      <c r="P40" s="2"/>
      <c r="Q40" s="2"/>
      <c r="R40" s="2"/>
      <c r="S40" s="2"/>
      <c r="U40"/>
      <c r="V40" s="96">
        <v>0.13888888888888901</v>
      </c>
      <c r="W40" s="96">
        <f t="shared" si="0"/>
        <v>0.87500000000000044</v>
      </c>
      <c r="X40" s="39"/>
      <c r="Y40"/>
      <c r="AA40" s="27" t="s">
        <v>88</v>
      </c>
      <c r="AB40" s="90">
        <v>0.375</v>
      </c>
      <c r="AD40" s="15">
        <f t="shared" si="1"/>
        <v>3.4722222222222231E-2</v>
      </c>
      <c r="AE40" s="58"/>
    </row>
    <row r="41" spans="1:31" x14ac:dyDescent="0.45">
      <c r="A41" s="2"/>
      <c r="B41" s="55"/>
      <c r="C41" s="2"/>
      <c r="D41" s="2"/>
      <c r="E41" s="2"/>
      <c r="F41" s="2"/>
      <c r="G41" s="2"/>
      <c r="H41" s="2"/>
      <c r="I41" s="2"/>
      <c r="J41" s="2"/>
      <c r="K41" s="2"/>
      <c r="L41" s="2"/>
      <c r="M41" s="2"/>
      <c r="N41" s="2"/>
      <c r="O41" s="2"/>
      <c r="P41" s="2"/>
      <c r="Q41" s="2"/>
      <c r="R41" s="2"/>
      <c r="S41" s="2"/>
      <c r="U41"/>
      <c r="V41" s="96">
        <v>0.14236111111111099</v>
      </c>
      <c r="W41" s="96">
        <f t="shared" si="0"/>
        <v>0.87152777777777823</v>
      </c>
      <c r="X41" s="39"/>
      <c r="Y41"/>
      <c r="AA41" s="27" t="s">
        <v>93</v>
      </c>
      <c r="AB41" s="90">
        <v>0.37847222222222199</v>
      </c>
      <c r="AD41" s="15">
        <f t="shared" si="1"/>
        <v>3.8194444444444454E-2</v>
      </c>
      <c r="AE41" s="58"/>
    </row>
    <row r="42" spans="1:31" x14ac:dyDescent="0.45">
      <c r="A42" s="2"/>
      <c r="B42" s="55"/>
      <c r="C42" s="2"/>
      <c r="D42" s="2"/>
      <c r="E42" s="2"/>
      <c r="F42" s="2"/>
      <c r="G42" s="2"/>
      <c r="H42" s="2"/>
      <c r="I42" s="2"/>
      <c r="J42" s="2"/>
      <c r="K42" s="2"/>
      <c r="L42" s="2"/>
      <c r="M42" s="2"/>
      <c r="N42" s="2"/>
      <c r="O42" s="2"/>
      <c r="P42" s="2"/>
      <c r="Q42" s="2"/>
      <c r="R42" s="2"/>
      <c r="S42" s="2"/>
      <c r="U42"/>
      <c r="V42" s="96">
        <v>0.14583333333333301</v>
      </c>
      <c r="W42" s="96">
        <f t="shared" si="0"/>
        <v>0.86805555555555602</v>
      </c>
      <c r="X42" s="39"/>
      <c r="Y42"/>
      <c r="AA42" s="27" t="s">
        <v>70</v>
      </c>
      <c r="AB42" s="90">
        <v>0.38194444444444398</v>
      </c>
      <c r="AD42" s="15">
        <f t="shared" si="1"/>
        <v>4.1666666666666678E-2</v>
      </c>
      <c r="AE42" s="58"/>
    </row>
    <row r="43" spans="1:31" x14ac:dyDescent="0.45">
      <c r="A43" s="2"/>
      <c r="B43" s="55"/>
      <c r="C43" s="2"/>
      <c r="D43" s="2"/>
      <c r="E43" s="2"/>
      <c r="F43" s="2"/>
      <c r="G43" s="2"/>
      <c r="H43" s="2"/>
      <c r="I43" s="2"/>
      <c r="J43" s="2"/>
      <c r="K43" s="2"/>
      <c r="L43" s="2"/>
      <c r="M43" s="2"/>
      <c r="N43" s="2"/>
      <c r="O43" s="2"/>
      <c r="P43" s="2"/>
      <c r="Q43" s="2"/>
      <c r="R43" s="2"/>
      <c r="S43" s="2"/>
      <c r="U43"/>
      <c r="V43" s="96">
        <v>0.149305555555556</v>
      </c>
      <c r="W43" s="96">
        <f t="shared" si="0"/>
        <v>0.86458333333333381</v>
      </c>
      <c r="X43" s="39"/>
      <c r="Y43"/>
      <c r="AA43" s="27" t="s">
        <v>94</v>
      </c>
      <c r="AB43" s="90">
        <v>0.38541666666666702</v>
      </c>
      <c r="AD43" s="15">
        <f t="shared" si="1"/>
        <v>4.5138888888888902E-2</v>
      </c>
      <c r="AE43" s="58"/>
    </row>
    <row r="44" spans="1:31" x14ac:dyDescent="0.45">
      <c r="A44" s="2"/>
      <c r="B44" s="55"/>
      <c r="C44" s="2"/>
      <c r="D44" s="2"/>
      <c r="E44" s="2"/>
      <c r="F44" s="2"/>
      <c r="G44" s="2"/>
      <c r="H44" s="2"/>
      <c r="I44" s="2"/>
      <c r="J44" s="2"/>
      <c r="K44" s="2"/>
      <c r="L44" s="2"/>
      <c r="M44" s="2"/>
      <c r="N44" s="2"/>
      <c r="O44" s="2"/>
      <c r="P44" s="2"/>
      <c r="Q44" s="2"/>
      <c r="R44" s="2"/>
      <c r="S44" s="2"/>
      <c r="U44"/>
      <c r="V44" s="96">
        <v>0.15277777777777801</v>
      </c>
      <c r="W44" s="96">
        <f t="shared" si="0"/>
        <v>0.8611111111111116</v>
      </c>
      <c r="X44" s="39"/>
      <c r="Y44"/>
      <c r="AA44" s="27" t="s">
        <v>101</v>
      </c>
      <c r="AB44" s="90">
        <v>0.38888888888888901</v>
      </c>
      <c r="AD44" s="15">
        <f t="shared" si="1"/>
        <v>4.8611111111111126E-2</v>
      </c>
      <c r="AE44" s="58"/>
    </row>
    <row r="45" spans="1:31" x14ac:dyDescent="0.45">
      <c r="A45" s="2"/>
      <c r="B45" s="55"/>
      <c r="C45" s="2"/>
      <c r="D45" s="2"/>
      <c r="E45" s="2"/>
      <c r="F45" s="2"/>
      <c r="G45" s="2"/>
      <c r="H45" s="2"/>
      <c r="I45" s="2"/>
      <c r="J45" s="2"/>
      <c r="K45" s="2"/>
      <c r="L45" s="2"/>
      <c r="M45" s="2"/>
      <c r="N45" s="2"/>
      <c r="O45" s="2"/>
      <c r="P45" s="2"/>
      <c r="Q45" s="2"/>
      <c r="R45" s="2"/>
      <c r="S45" s="2"/>
      <c r="U45"/>
      <c r="V45" s="96">
        <v>0.15625</v>
      </c>
      <c r="W45" s="96">
        <f t="shared" si="0"/>
        <v>0.85763888888888939</v>
      </c>
      <c r="X45" s="39"/>
      <c r="Y45"/>
      <c r="AA45" s="27" t="s">
        <v>92</v>
      </c>
      <c r="AB45" s="90">
        <v>0.39236111111111099</v>
      </c>
      <c r="AD45" s="15">
        <f t="shared" si="1"/>
        <v>5.208333333333335E-2</v>
      </c>
      <c r="AE45" s="58"/>
    </row>
    <row r="46" spans="1:31" x14ac:dyDescent="0.45">
      <c r="A46" s="2"/>
      <c r="B46" s="55"/>
      <c r="C46" s="2"/>
      <c r="D46" s="2"/>
      <c r="E46" s="2"/>
      <c r="F46" s="2"/>
      <c r="G46" s="2"/>
      <c r="H46" s="2"/>
      <c r="I46" s="2"/>
      <c r="J46" s="2"/>
      <c r="K46" s="2"/>
      <c r="L46" s="2"/>
      <c r="M46" s="2"/>
      <c r="N46" s="2"/>
      <c r="O46" s="2"/>
      <c r="P46" s="2"/>
      <c r="Q46" s="2"/>
      <c r="R46" s="2"/>
      <c r="S46" s="2"/>
      <c r="U46"/>
      <c r="V46" s="96">
        <v>0.15972222222222199</v>
      </c>
      <c r="W46" s="96">
        <f t="shared" si="0"/>
        <v>0.85416666666666718</v>
      </c>
      <c r="X46" s="39"/>
      <c r="Y46"/>
      <c r="AA46" s="27" t="s">
        <v>55</v>
      </c>
      <c r="AB46" s="90">
        <v>0.39583333333333298</v>
      </c>
      <c r="AD46" s="15">
        <f t="shared" si="1"/>
        <v>5.5555555555555573E-2</v>
      </c>
      <c r="AE46" s="58"/>
    </row>
    <row r="47" spans="1:31" x14ac:dyDescent="0.45">
      <c r="A47" s="2"/>
      <c r="B47" s="55"/>
      <c r="C47" s="2"/>
      <c r="D47" s="2"/>
      <c r="E47" s="2"/>
      <c r="F47" s="2"/>
      <c r="G47" s="2"/>
      <c r="H47" s="2"/>
      <c r="I47" s="2"/>
      <c r="J47" s="2"/>
      <c r="K47" s="2"/>
      <c r="L47" s="2"/>
      <c r="M47" s="2"/>
      <c r="N47" s="2"/>
      <c r="O47" s="2"/>
      <c r="P47" s="2"/>
      <c r="Q47" s="2"/>
      <c r="R47" s="2"/>
      <c r="S47" s="2"/>
      <c r="U47"/>
      <c r="V47" s="96">
        <v>0.163194444444444</v>
      </c>
      <c r="W47" s="96">
        <f t="shared" si="0"/>
        <v>0.85069444444444497</v>
      </c>
      <c r="X47" s="39"/>
      <c r="Y47"/>
      <c r="AA47" s="27" t="s">
        <v>61</v>
      </c>
      <c r="AB47" s="90">
        <v>0.39930555555555602</v>
      </c>
      <c r="AD47" s="15">
        <f t="shared" si="1"/>
        <v>5.9027777777777797E-2</v>
      </c>
      <c r="AE47" s="58"/>
    </row>
    <row r="48" spans="1:31" x14ac:dyDescent="0.45">
      <c r="A48" s="2"/>
      <c r="B48" s="55"/>
      <c r="C48" s="2"/>
      <c r="D48" s="2"/>
      <c r="E48" s="2"/>
      <c r="F48" s="2"/>
      <c r="G48" s="2"/>
      <c r="H48" s="2"/>
      <c r="I48" s="2"/>
      <c r="J48" s="2"/>
      <c r="K48" s="2"/>
      <c r="L48" s="2"/>
      <c r="M48" s="2"/>
      <c r="N48" s="2"/>
      <c r="O48" s="2"/>
      <c r="P48" s="2"/>
      <c r="Q48" s="2"/>
      <c r="R48" s="2"/>
      <c r="S48" s="2"/>
      <c r="U48"/>
      <c r="V48" s="96">
        <v>0.16666666666666699</v>
      </c>
      <c r="W48" s="96">
        <f t="shared" si="0"/>
        <v>0.84722222222222276</v>
      </c>
      <c r="X48" s="39"/>
      <c r="Y48"/>
      <c r="AA48" s="27" t="s">
        <v>110</v>
      </c>
      <c r="AB48" s="90">
        <v>0.40277777777777801</v>
      </c>
      <c r="AD48" s="15">
        <f t="shared" si="1"/>
        <v>6.2500000000000014E-2</v>
      </c>
      <c r="AE48" s="58"/>
    </row>
    <row r="49" spans="1:31" x14ac:dyDescent="0.45">
      <c r="A49" s="2"/>
      <c r="B49" s="55"/>
      <c r="C49" s="2"/>
      <c r="D49" s="2"/>
      <c r="E49" s="2"/>
      <c r="F49" s="2"/>
      <c r="G49" s="2"/>
      <c r="H49" s="2"/>
      <c r="I49" s="2"/>
      <c r="J49" s="2"/>
      <c r="K49" s="2"/>
      <c r="L49" s="2"/>
      <c r="M49" s="2"/>
      <c r="N49" s="2"/>
      <c r="O49" s="2"/>
      <c r="P49" s="2"/>
      <c r="Q49" s="2"/>
      <c r="R49" s="2"/>
      <c r="S49" s="2"/>
      <c r="U49"/>
      <c r="V49" s="96">
        <v>0.17013888888888901</v>
      </c>
      <c r="W49" s="96">
        <f t="shared" si="0"/>
        <v>0.84375000000000056</v>
      </c>
      <c r="X49" s="39"/>
      <c r="Y49"/>
      <c r="AA49" s="27" t="s">
        <v>86</v>
      </c>
      <c r="AB49" s="90">
        <v>0.40625</v>
      </c>
      <c r="AD49" s="15">
        <f t="shared" si="1"/>
        <v>6.5972222222222238E-2</v>
      </c>
      <c r="AE49" s="58"/>
    </row>
    <row r="50" spans="1:31" x14ac:dyDescent="0.45">
      <c r="A50" s="2"/>
      <c r="B50" s="55"/>
      <c r="C50" s="2"/>
      <c r="D50" s="2"/>
      <c r="E50" s="2"/>
      <c r="F50" s="2"/>
      <c r="G50" s="2"/>
      <c r="H50" s="2"/>
      <c r="I50" s="2"/>
      <c r="J50" s="2"/>
      <c r="K50" s="2"/>
      <c r="L50" s="2"/>
      <c r="M50" s="2"/>
      <c r="N50" s="2"/>
      <c r="O50" s="2"/>
      <c r="P50" s="2"/>
      <c r="Q50" s="2"/>
      <c r="R50" s="2"/>
      <c r="S50" s="2"/>
      <c r="U50"/>
      <c r="V50" s="96">
        <v>0.17361111111111099</v>
      </c>
      <c r="W50" s="96">
        <f t="shared" si="0"/>
        <v>0.84027777777777835</v>
      </c>
      <c r="X50" s="39"/>
      <c r="Y50"/>
      <c r="AA50" s="27" t="s">
        <v>102</v>
      </c>
      <c r="AB50" s="90">
        <v>0.40972222222222199</v>
      </c>
      <c r="AD50" s="15">
        <f t="shared" si="1"/>
        <v>6.9444444444444461E-2</v>
      </c>
      <c r="AE50" s="58"/>
    </row>
    <row r="51" spans="1:31" x14ac:dyDescent="0.45">
      <c r="A51" s="2"/>
      <c r="B51" s="55"/>
      <c r="C51" s="2"/>
      <c r="D51" s="2"/>
      <c r="E51" s="2"/>
      <c r="F51" s="2"/>
      <c r="G51" s="2"/>
      <c r="H51" s="2"/>
      <c r="I51" s="2"/>
      <c r="J51" s="2"/>
      <c r="K51" s="2"/>
      <c r="L51" s="2"/>
      <c r="M51" s="2"/>
      <c r="N51" s="2"/>
      <c r="O51" s="2"/>
      <c r="P51" s="2"/>
      <c r="Q51" s="2"/>
      <c r="R51" s="2"/>
      <c r="S51" s="2"/>
      <c r="U51"/>
      <c r="V51" s="96">
        <v>0.17708333333333301</v>
      </c>
      <c r="W51" s="96">
        <f t="shared" si="0"/>
        <v>0.83680555555555614</v>
      </c>
      <c r="X51" s="39"/>
      <c r="Y51"/>
      <c r="AA51" s="27" t="s">
        <v>106</v>
      </c>
      <c r="AB51" s="90">
        <v>0.41319444444444398</v>
      </c>
      <c r="AD51" s="15">
        <f t="shared" si="1"/>
        <v>7.2916666666666685E-2</v>
      </c>
      <c r="AE51" s="58"/>
    </row>
    <row r="52" spans="1:31" hidden="1" x14ac:dyDescent="0.45">
      <c r="B52" s="55"/>
      <c r="C52" s="2"/>
      <c r="D52" s="2"/>
      <c r="E52" s="2"/>
      <c r="F52" s="2"/>
      <c r="U52"/>
      <c r="V52" s="96">
        <v>0.180555555555556</v>
      </c>
      <c r="W52" s="96">
        <f t="shared" si="0"/>
        <v>0.83333333333333393</v>
      </c>
      <c r="X52" s="39"/>
      <c r="Y52"/>
      <c r="AA52" s="27" t="s">
        <v>80</v>
      </c>
      <c r="AB52" s="90">
        <v>0.41666666666666702</v>
      </c>
      <c r="AD52" s="15">
        <f t="shared" si="1"/>
        <v>7.6388888888888909E-2</v>
      </c>
      <c r="AE52" s="58"/>
    </row>
    <row r="53" spans="1:31" hidden="1" x14ac:dyDescent="0.45">
      <c r="B53" s="2"/>
      <c r="C53" s="2"/>
      <c r="D53" s="2"/>
      <c r="E53" s="2"/>
      <c r="F53" s="2"/>
      <c r="U53"/>
      <c r="V53" s="96">
        <v>0.18402777777777801</v>
      </c>
      <c r="W53" s="96">
        <f t="shared" si="0"/>
        <v>0.82986111111111172</v>
      </c>
      <c r="X53" s="39"/>
      <c r="Y53"/>
      <c r="AA53" s="27" t="s">
        <v>56</v>
      </c>
      <c r="AB53" s="90">
        <v>0.42013888888888901</v>
      </c>
      <c r="AD53" s="15">
        <f t="shared" si="1"/>
        <v>7.9861111111111133E-2</v>
      </c>
      <c r="AE53" s="58"/>
    </row>
    <row r="54" spans="1:31" hidden="1" x14ac:dyDescent="0.45">
      <c r="B54" s="2"/>
      <c r="C54" s="2"/>
      <c r="D54" s="2"/>
      <c r="E54" s="2"/>
      <c r="F54" s="2"/>
      <c r="U54"/>
      <c r="V54" s="96">
        <v>0.1875</v>
      </c>
      <c r="W54" s="96">
        <f t="shared" si="0"/>
        <v>0.82638888888888951</v>
      </c>
      <c r="X54" s="39"/>
      <c r="Y54"/>
      <c r="AA54" s="27" t="s">
        <v>30</v>
      </c>
      <c r="AB54" s="90">
        <v>0.42361111111111099</v>
      </c>
      <c r="AD54" s="15">
        <f t="shared" si="1"/>
        <v>8.3333333333333356E-2</v>
      </c>
      <c r="AE54" s="58"/>
    </row>
    <row r="55" spans="1:31" hidden="1" x14ac:dyDescent="0.45">
      <c r="U55"/>
      <c r="V55" s="96">
        <v>0.19097222222222199</v>
      </c>
      <c r="W55" s="96">
        <f t="shared" si="0"/>
        <v>0.8229166666666673</v>
      </c>
      <c r="X55" s="39"/>
      <c r="Y55"/>
      <c r="AA55" s="27" t="s">
        <v>60</v>
      </c>
      <c r="AB55" s="90">
        <v>0.42708333333333298</v>
      </c>
      <c r="AD55" s="15">
        <f t="shared" si="1"/>
        <v>8.680555555555558E-2</v>
      </c>
      <c r="AE55" s="58"/>
    </row>
    <row r="56" spans="1:31" hidden="1" x14ac:dyDescent="0.45">
      <c r="U56"/>
      <c r="V56" s="96">
        <v>0.194444444444444</v>
      </c>
      <c r="W56" s="96">
        <f t="shared" si="0"/>
        <v>0.81944444444444509</v>
      </c>
      <c r="X56" s="39"/>
      <c r="Y56"/>
      <c r="AA56" s="27" t="s">
        <v>33</v>
      </c>
      <c r="AB56" s="90">
        <v>0.43055555555555602</v>
      </c>
      <c r="AD56" s="15">
        <f t="shared" si="1"/>
        <v>9.0277777777777804E-2</v>
      </c>
      <c r="AE56" s="58"/>
    </row>
    <row r="57" spans="1:31" hidden="1" x14ac:dyDescent="0.45">
      <c r="U57"/>
      <c r="V57" s="96">
        <v>0.19791666666666699</v>
      </c>
      <c r="W57" s="96">
        <f t="shared" si="0"/>
        <v>0.81597222222222288</v>
      </c>
      <c r="X57" s="39"/>
      <c r="Y57"/>
      <c r="AA57" s="27" t="s">
        <v>35</v>
      </c>
      <c r="AB57" s="90">
        <v>0.43402777777777801</v>
      </c>
      <c r="AD57" s="15">
        <f t="shared" si="1"/>
        <v>9.3750000000000028E-2</v>
      </c>
      <c r="AE57" s="58"/>
    </row>
    <row r="58" spans="1:31" hidden="1" x14ac:dyDescent="0.45">
      <c r="U58"/>
      <c r="V58" s="96">
        <v>0.20138888888888901</v>
      </c>
      <c r="W58" s="96">
        <f t="shared" si="0"/>
        <v>0.81250000000000067</v>
      </c>
      <c r="X58" s="39"/>
      <c r="Y58"/>
      <c r="AA58" s="27" t="s">
        <v>36</v>
      </c>
      <c r="AB58" s="90">
        <v>0.4375</v>
      </c>
      <c r="AD58" s="15">
        <f t="shared" si="1"/>
        <v>9.7222222222222252E-2</v>
      </c>
      <c r="AE58" s="58"/>
    </row>
    <row r="59" spans="1:31" hidden="1" x14ac:dyDescent="0.45">
      <c r="U59"/>
      <c r="V59" s="96">
        <v>0.20486111111111099</v>
      </c>
      <c r="W59" s="96">
        <f t="shared" si="0"/>
        <v>0.80902777777777846</v>
      </c>
      <c r="X59" s="39"/>
      <c r="Y59"/>
      <c r="AA59" s="27" t="s">
        <v>37</v>
      </c>
      <c r="AB59" s="90">
        <v>0.44097222222222199</v>
      </c>
      <c r="AD59" s="15">
        <f t="shared" si="1"/>
        <v>0.10069444444444448</v>
      </c>
      <c r="AE59" s="58"/>
    </row>
    <row r="60" spans="1:31" hidden="1" x14ac:dyDescent="0.45">
      <c r="U60"/>
      <c r="V60" s="96">
        <v>0.20833333333333301</v>
      </c>
      <c r="W60" s="96">
        <f t="shared" si="0"/>
        <v>0.80555555555555625</v>
      </c>
      <c r="X60" s="39"/>
      <c r="Y60"/>
      <c r="AA60" s="27" t="s">
        <v>0</v>
      </c>
      <c r="AB60" s="90">
        <v>0.44444444444444398</v>
      </c>
      <c r="AD60" s="15">
        <f t="shared" si="1"/>
        <v>0.1041666666666667</v>
      </c>
      <c r="AE60" s="58"/>
    </row>
    <row r="61" spans="1:31" hidden="1" x14ac:dyDescent="0.45">
      <c r="U61"/>
      <c r="V61" s="96">
        <v>0.211805555555556</v>
      </c>
      <c r="W61" s="96">
        <f t="shared" si="0"/>
        <v>0.80208333333333404</v>
      </c>
      <c r="X61" s="39"/>
      <c r="Y61"/>
      <c r="AA61" s="27" t="s">
        <v>38</v>
      </c>
      <c r="AB61" s="90">
        <v>0.44791666666666702</v>
      </c>
      <c r="AD61" s="15">
        <f t="shared" si="1"/>
        <v>0.10763888888888892</v>
      </c>
      <c r="AE61" s="58"/>
    </row>
    <row r="62" spans="1:31" hidden="1" x14ac:dyDescent="0.45">
      <c r="U62"/>
      <c r="V62" s="96">
        <v>0.21527777777777801</v>
      </c>
      <c r="W62" s="96">
        <f t="shared" si="0"/>
        <v>0.79861111111111183</v>
      </c>
      <c r="X62" s="39"/>
      <c r="Y62"/>
      <c r="AA62" s="27" t="s">
        <v>39</v>
      </c>
      <c r="AB62" s="90">
        <v>0.45138888888888901</v>
      </c>
      <c r="AD62" s="15">
        <f t="shared" si="1"/>
        <v>0.11111111111111115</v>
      </c>
      <c r="AE62" s="58"/>
    </row>
    <row r="63" spans="1:31" hidden="1" x14ac:dyDescent="0.45">
      <c r="U63"/>
      <c r="V63" s="96">
        <v>0.21875</v>
      </c>
      <c r="W63" s="96">
        <f t="shared" si="0"/>
        <v>0.79513888888888962</v>
      </c>
      <c r="X63" s="39"/>
      <c r="Y63"/>
      <c r="AA63" s="27" t="s">
        <v>73</v>
      </c>
      <c r="AB63" s="90">
        <v>0.45486111111111099</v>
      </c>
      <c r="AD63" s="15">
        <f t="shared" si="1"/>
        <v>0.11458333333333337</v>
      </c>
      <c r="AE63" s="58"/>
    </row>
    <row r="64" spans="1:31" hidden="1" x14ac:dyDescent="0.45">
      <c r="U64"/>
      <c r="V64" s="96">
        <v>0.22222222222222199</v>
      </c>
      <c r="W64" s="96">
        <f t="shared" si="0"/>
        <v>0.79166666666666741</v>
      </c>
      <c r="X64" s="39"/>
      <c r="Y64"/>
      <c r="AA64" s="27" t="s">
        <v>41</v>
      </c>
      <c r="AB64" s="90">
        <v>0.45833333333333298</v>
      </c>
      <c r="AD64" s="15">
        <f t="shared" si="1"/>
        <v>0.11805555555555559</v>
      </c>
      <c r="AE64" s="58"/>
    </row>
    <row r="65" spans="21:31" hidden="1" x14ac:dyDescent="0.45">
      <c r="U65"/>
      <c r="V65" s="96">
        <v>0.225694444444444</v>
      </c>
      <c r="W65" s="96">
        <f t="shared" si="0"/>
        <v>0.7881944444444452</v>
      </c>
      <c r="X65" s="39"/>
      <c r="Y65"/>
      <c r="AA65" s="27" t="s">
        <v>113</v>
      </c>
      <c r="AB65" s="90">
        <v>0.46180555555555602</v>
      </c>
      <c r="AD65" s="15">
        <f t="shared" si="1"/>
        <v>0.12152777777777782</v>
      </c>
      <c r="AE65" s="58"/>
    </row>
    <row r="66" spans="21:31" hidden="1" x14ac:dyDescent="0.45">
      <c r="U66"/>
      <c r="V66" s="96">
        <v>0.22916666666666699</v>
      </c>
      <c r="W66" s="96">
        <f t="shared" si="0"/>
        <v>0.78472222222222299</v>
      </c>
      <c r="X66" s="39"/>
      <c r="Y66"/>
      <c r="AA66" s="27" t="s">
        <v>42</v>
      </c>
      <c r="AB66" s="90">
        <v>0.46527777777777801</v>
      </c>
      <c r="AD66" s="15">
        <f t="shared" si="1"/>
        <v>0.12500000000000003</v>
      </c>
      <c r="AE66" s="58"/>
    </row>
    <row r="67" spans="21:31" hidden="1" x14ac:dyDescent="0.45">
      <c r="U67"/>
      <c r="V67" s="96">
        <v>0.23263888888888901</v>
      </c>
      <c r="W67" s="96">
        <f t="shared" si="0"/>
        <v>0.78125000000000078</v>
      </c>
      <c r="X67" s="39"/>
      <c r="Y67"/>
      <c r="AA67" s="27" t="s">
        <v>43</v>
      </c>
      <c r="AB67" s="90">
        <v>0.46875</v>
      </c>
      <c r="AD67" s="15">
        <f t="shared" si="1"/>
        <v>0.12847222222222224</v>
      </c>
      <c r="AE67" s="58"/>
    </row>
    <row r="68" spans="21:31" hidden="1" x14ac:dyDescent="0.45">
      <c r="U68"/>
      <c r="V68" s="96">
        <v>0.23611111111111099</v>
      </c>
      <c r="W68" s="96">
        <f t="shared" ref="W68:W131" si="2">IF(W67&lt;TIME(0,5,0),1,W67-TIME(0,5,0))</f>
        <v>0.77777777777777857</v>
      </c>
      <c r="X68" s="39"/>
      <c r="Y68"/>
      <c r="AA68" s="27" t="s">
        <v>64</v>
      </c>
      <c r="AB68" s="90">
        <v>0.47222222222222199</v>
      </c>
      <c r="AD68" s="15">
        <f t="shared" si="1"/>
        <v>0.13194444444444445</v>
      </c>
      <c r="AE68" s="58"/>
    </row>
    <row r="69" spans="21:31" hidden="1" x14ac:dyDescent="0.45">
      <c r="U69"/>
      <c r="V69" s="96">
        <v>0.23958333333333301</v>
      </c>
      <c r="W69" s="96">
        <f t="shared" si="2"/>
        <v>0.77430555555555636</v>
      </c>
      <c r="X69" s="39"/>
      <c r="Y69"/>
      <c r="AA69" s="27" t="s">
        <v>81</v>
      </c>
      <c r="AB69" s="90">
        <v>0.47569444444444398</v>
      </c>
      <c r="AD69" s="15">
        <f t="shared" si="1"/>
        <v>0.13541666666666666</v>
      </c>
      <c r="AE69" s="58"/>
    </row>
    <row r="70" spans="21:31" hidden="1" x14ac:dyDescent="0.45">
      <c r="U70"/>
      <c r="V70" s="96">
        <v>0.243055555555556</v>
      </c>
      <c r="W70" s="96">
        <f t="shared" si="2"/>
        <v>0.77083333333333415</v>
      </c>
      <c r="X70" s="39"/>
      <c r="Y70"/>
      <c r="AA70" s="27" t="s">
        <v>85</v>
      </c>
      <c r="AB70" s="90">
        <v>0.47916666666666702</v>
      </c>
      <c r="AD70" s="15">
        <f t="shared" si="1"/>
        <v>0.13888888888888887</v>
      </c>
      <c r="AE70" s="58"/>
    </row>
    <row r="71" spans="21:31" hidden="1" x14ac:dyDescent="0.45">
      <c r="U71"/>
      <c r="V71" s="96">
        <v>0.24652777777777801</v>
      </c>
      <c r="W71" s="96">
        <f t="shared" si="2"/>
        <v>0.76736111111111194</v>
      </c>
      <c r="X71" s="39"/>
      <c r="Y71"/>
      <c r="AA71" s="27" t="s">
        <v>109</v>
      </c>
      <c r="AB71" s="90">
        <v>0.48263888888888901</v>
      </c>
      <c r="AD71" s="15">
        <f t="shared" ref="AD71:AD134" si="3">IF(AND(HOUR(AD70)=23,MINUTE(AD70)=55),0,AD70+TIME(0,5,0))</f>
        <v>0.14236111111111108</v>
      </c>
      <c r="AE71" s="58"/>
    </row>
    <row r="72" spans="21:31" hidden="1" x14ac:dyDescent="0.45">
      <c r="U72"/>
      <c r="V72" s="96">
        <v>0.25</v>
      </c>
      <c r="W72" s="96">
        <f t="shared" si="2"/>
        <v>0.76388888888888973</v>
      </c>
      <c r="X72" s="39"/>
      <c r="Y72"/>
      <c r="AA72" s="27" t="s">
        <v>44</v>
      </c>
      <c r="AB72" s="90">
        <v>0.48611111111111099</v>
      </c>
      <c r="AD72" s="15">
        <f t="shared" si="3"/>
        <v>0.14583333333333329</v>
      </c>
      <c r="AE72" s="58"/>
    </row>
    <row r="73" spans="21:31" hidden="1" x14ac:dyDescent="0.45">
      <c r="U73"/>
      <c r="V73" s="96">
        <v>0.25347222222222199</v>
      </c>
      <c r="W73" s="96">
        <f t="shared" si="2"/>
        <v>0.76041666666666752</v>
      </c>
      <c r="X73" s="39"/>
      <c r="Y73"/>
      <c r="AA73" s="27" t="s">
        <v>129</v>
      </c>
      <c r="AB73" s="90">
        <v>0.48958333333333298</v>
      </c>
      <c r="AD73" s="15">
        <f t="shared" si="3"/>
        <v>0.1493055555555555</v>
      </c>
      <c r="AE73" s="58"/>
    </row>
    <row r="74" spans="21:31" hidden="1" x14ac:dyDescent="0.45">
      <c r="U74"/>
      <c r="V74" s="96">
        <v>0.25694444444444398</v>
      </c>
      <c r="W74" s="96">
        <f t="shared" si="2"/>
        <v>0.75694444444444531</v>
      </c>
      <c r="X74" s="39"/>
      <c r="Y74"/>
      <c r="AA74" s="27" t="s">
        <v>78</v>
      </c>
      <c r="AB74" s="90">
        <v>0.49305555555555602</v>
      </c>
      <c r="AD74" s="15">
        <f t="shared" si="3"/>
        <v>0.15277777777777771</v>
      </c>
      <c r="AE74" s="58"/>
    </row>
    <row r="75" spans="21:31" hidden="1" x14ac:dyDescent="0.45">
      <c r="U75"/>
      <c r="V75" s="96">
        <v>0.26041666666666702</v>
      </c>
      <c r="W75" s="96">
        <f t="shared" si="2"/>
        <v>0.7534722222222231</v>
      </c>
      <c r="X75" s="39"/>
      <c r="Y75"/>
      <c r="AA75" s="27" t="s">
        <v>76</v>
      </c>
      <c r="AB75" s="90">
        <v>0.49652777777777801</v>
      </c>
      <c r="AD75" s="15">
        <f t="shared" si="3"/>
        <v>0.15624999999999992</v>
      </c>
      <c r="AE75" s="58"/>
    </row>
    <row r="76" spans="21:31" hidden="1" x14ac:dyDescent="0.45">
      <c r="U76"/>
      <c r="V76" s="96">
        <v>0.26388888888888901</v>
      </c>
      <c r="W76" s="96">
        <f t="shared" si="2"/>
        <v>0.75000000000000089</v>
      </c>
      <c r="X76" s="39"/>
      <c r="Y76"/>
      <c r="AA76" s="27" t="s">
        <v>95</v>
      </c>
      <c r="AB76" s="90">
        <v>0.5</v>
      </c>
      <c r="AD76" s="15">
        <f t="shared" si="3"/>
        <v>0.15972222222222213</v>
      </c>
      <c r="AE76" s="58"/>
    </row>
    <row r="77" spans="21:31" hidden="1" x14ac:dyDescent="0.45">
      <c r="U77"/>
      <c r="V77" s="96">
        <v>0.26736111111111099</v>
      </c>
      <c r="W77" s="96">
        <f t="shared" si="2"/>
        <v>0.74652777777777868</v>
      </c>
      <c r="X77" s="39"/>
      <c r="Y77"/>
      <c r="AA77" s="27" t="s">
        <v>108</v>
      </c>
      <c r="AD77" s="15">
        <f t="shared" si="3"/>
        <v>0.16319444444444434</v>
      </c>
      <c r="AE77" s="58"/>
    </row>
    <row r="78" spans="21:31" hidden="1" x14ac:dyDescent="0.45">
      <c r="U78"/>
      <c r="V78" s="96">
        <v>0.27083333333333298</v>
      </c>
      <c r="W78" s="96">
        <f t="shared" si="2"/>
        <v>0.74305555555555647</v>
      </c>
      <c r="X78" s="39"/>
      <c r="Y78"/>
      <c r="AA78" s="27" t="s">
        <v>84</v>
      </c>
      <c r="AD78" s="15">
        <f t="shared" si="3"/>
        <v>0.16666666666666655</v>
      </c>
      <c r="AE78" s="58"/>
    </row>
    <row r="79" spans="21:31" hidden="1" x14ac:dyDescent="0.45">
      <c r="U79"/>
      <c r="V79" s="96">
        <v>0.27430555555555602</v>
      </c>
      <c r="W79" s="96">
        <f t="shared" si="2"/>
        <v>0.73958333333333426</v>
      </c>
      <c r="X79" s="39"/>
      <c r="Y79"/>
      <c r="AA79" s="27" t="s">
        <v>52</v>
      </c>
      <c r="AD79" s="15">
        <f t="shared" si="3"/>
        <v>0.17013888888888876</v>
      </c>
      <c r="AE79" s="58"/>
    </row>
    <row r="80" spans="21:31" hidden="1" x14ac:dyDescent="0.45">
      <c r="U80"/>
      <c r="V80" s="96">
        <v>0.27777777777777801</v>
      </c>
      <c r="W80" s="96">
        <f t="shared" si="2"/>
        <v>0.73611111111111205</v>
      </c>
      <c r="X80" s="39"/>
      <c r="Y80"/>
      <c r="AA80" s="27" t="s">
        <v>59</v>
      </c>
      <c r="AD80" s="15">
        <f t="shared" si="3"/>
        <v>0.17361111111111097</v>
      </c>
      <c r="AE80" s="58"/>
    </row>
    <row r="81" spans="21:31" hidden="1" x14ac:dyDescent="0.45">
      <c r="U81"/>
      <c r="V81" s="96">
        <v>0.28125</v>
      </c>
      <c r="W81" s="96">
        <f t="shared" si="2"/>
        <v>0.73263888888888984</v>
      </c>
      <c r="X81" s="39"/>
      <c r="Y81"/>
      <c r="AA81" s="27" t="s">
        <v>39</v>
      </c>
      <c r="AD81" s="15">
        <f t="shared" si="3"/>
        <v>0.17708333333333318</v>
      </c>
      <c r="AE81" s="58"/>
    </row>
    <row r="82" spans="21:31" hidden="1" x14ac:dyDescent="0.45">
      <c r="U82"/>
      <c r="V82" s="96">
        <v>0.28472222222222199</v>
      </c>
      <c r="W82" s="96">
        <f t="shared" si="2"/>
        <v>0.72916666666666763</v>
      </c>
      <c r="X82" s="39"/>
      <c r="Y82"/>
      <c r="AA82" s="27" t="s">
        <v>40</v>
      </c>
      <c r="AD82" s="15">
        <f t="shared" si="3"/>
        <v>0.18055555555555539</v>
      </c>
      <c r="AE82" s="58"/>
    </row>
    <row r="83" spans="21:31" hidden="1" x14ac:dyDescent="0.45">
      <c r="U83"/>
      <c r="V83" s="96">
        <v>0.28819444444444398</v>
      </c>
      <c r="W83" s="96">
        <f t="shared" si="2"/>
        <v>0.72569444444444542</v>
      </c>
      <c r="X83" s="39"/>
      <c r="Y83"/>
      <c r="AA83" s="27" t="s">
        <v>96</v>
      </c>
      <c r="AD83" s="15">
        <f t="shared" si="3"/>
        <v>0.1840277777777776</v>
      </c>
      <c r="AE83" s="58"/>
    </row>
    <row r="84" spans="21:31" hidden="1" x14ac:dyDescent="0.45">
      <c r="U84"/>
      <c r="V84" s="96">
        <v>0.29166666666666702</v>
      </c>
      <c r="W84" s="96">
        <f t="shared" si="2"/>
        <v>0.72222222222222321</v>
      </c>
      <c r="X84" s="39"/>
      <c r="Y84"/>
      <c r="AA84" s="27" t="s">
        <v>74</v>
      </c>
      <c r="AD84" s="15">
        <f t="shared" si="3"/>
        <v>0.18749999999999981</v>
      </c>
      <c r="AE84" s="58"/>
    </row>
    <row r="85" spans="21:31" hidden="1" x14ac:dyDescent="0.45">
      <c r="U85"/>
      <c r="V85" s="96">
        <v>0.29513888888888901</v>
      </c>
      <c r="W85" s="96">
        <f t="shared" si="2"/>
        <v>0.718750000000001</v>
      </c>
      <c r="X85" s="39"/>
      <c r="Y85"/>
      <c r="AA85" s="27" t="s">
        <v>82</v>
      </c>
      <c r="AD85" s="15">
        <f t="shared" si="3"/>
        <v>0.19097222222222202</v>
      </c>
      <c r="AE85" s="58"/>
    </row>
    <row r="86" spans="21:31" hidden="1" x14ac:dyDescent="0.45">
      <c r="U86"/>
      <c r="V86" s="96">
        <v>0.29861111111111099</v>
      </c>
      <c r="W86" s="96">
        <f t="shared" si="2"/>
        <v>0.71527777777777879</v>
      </c>
      <c r="X86" s="39"/>
      <c r="Y86"/>
      <c r="AA86" s="27" t="s">
        <v>99</v>
      </c>
      <c r="AD86" s="15">
        <f t="shared" si="3"/>
        <v>0.19444444444444423</v>
      </c>
      <c r="AE86" s="58"/>
    </row>
    <row r="87" spans="21:31" hidden="1" x14ac:dyDescent="0.45">
      <c r="U87"/>
      <c r="V87" s="96">
        <v>0.30208333333333298</v>
      </c>
      <c r="W87" s="96">
        <f t="shared" si="2"/>
        <v>0.71180555555555658</v>
      </c>
      <c r="X87" s="39"/>
      <c r="Y87"/>
      <c r="AA87" s="27" t="s">
        <v>111</v>
      </c>
      <c r="AD87" s="15">
        <f t="shared" si="3"/>
        <v>0.19791666666666644</v>
      </c>
      <c r="AE87" s="58"/>
    </row>
    <row r="88" spans="21:31" hidden="1" x14ac:dyDescent="0.45">
      <c r="U88"/>
      <c r="V88" s="96">
        <v>0.30555555555555602</v>
      </c>
      <c r="W88" s="96">
        <f t="shared" si="2"/>
        <v>0.70833333333333437</v>
      </c>
      <c r="X88" s="39"/>
      <c r="Y88"/>
      <c r="AA88" s="27" t="s">
        <v>62</v>
      </c>
      <c r="AD88" s="15">
        <f t="shared" si="3"/>
        <v>0.20138888888888865</v>
      </c>
      <c r="AE88" s="58"/>
    </row>
    <row r="89" spans="21:31" hidden="1" x14ac:dyDescent="0.45">
      <c r="U89"/>
      <c r="V89" s="96">
        <v>0.30902777777777801</v>
      </c>
      <c r="W89" s="96">
        <f t="shared" si="2"/>
        <v>0.70486111111111216</v>
      </c>
      <c r="X89" s="39"/>
      <c r="Y89"/>
      <c r="AA89" s="27" t="s">
        <v>91</v>
      </c>
      <c r="AD89" s="15">
        <f t="shared" si="3"/>
        <v>0.20486111111111086</v>
      </c>
      <c r="AE89" s="58"/>
    </row>
    <row r="90" spans="21:31" hidden="1" x14ac:dyDescent="0.45">
      <c r="U90"/>
      <c r="V90" s="96">
        <v>0.3125</v>
      </c>
      <c r="W90" s="96">
        <f t="shared" si="2"/>
        <v>0.70138888888888995</v>
      </c>
      <c r="X90" s="39"/>
      <c r="Y90"/>
      <c r="AA90" s="27" t="s">
        <v>45</v>
      </c>
      <c r="AD90" s="15">
        <f t="shared" si="3"/>
        <v>0.20833333333333307</v>
      </c>
      <c r="AE90" s="58"/>
    </row>
    <row r="91" spans="21:31" hidden="1" x14ac:dyDescent="0.45">
      <c r="U91"/>
      <c r="V91" s="96">
        <v>0.31597222222222199</v>
      </c>
      <c r="W91" s="96">
        <f t="shared" si="2"/>
        <v>0.69791666666666774</v>
      </c>
      <c r="X91" s="39"/>
      <c r="Y91"/>
      <c r="AA91" s="27" t="s">
        <v>129</v>
      </c>
      <c r="AD91" s="15">
        <f t="shared" si="3"/>
        <v>0.21180555555555527</v>
      </c>
      <c r="AE91" s="58"/>
    </row>
    <row r="92" spans="21:31" hidden="1" x14ac:dyDescent="0.45">
      <c r="U92"/>
      <c r="V92" s="96">
        <v>0.31944444444444398</v>
      </c>
      <c r="W92" s="96">
        <f t="shared" si="2"/>
        <v>0.69444444444444553</v>
      </c>
      <c r="X92" s="39"/>
      <c r="Y92"/>
      <c r="AA92" s="27" t="s">
        <v>104</v>
      </c>
      <c r="AD92" s="15">
        <f t="shared" si="3"/>
        <v>0.21527777777777748</v>
      </c>
      <c r="AE92" s="58"/>
    </row>
    <row r="93" spans="21:31" hidden="1" x14ac:dyDescent="0.45">
      <c r="U93"/>
      <c r="V93" s="96">
        <v>0.32291666666666702</v>
      </c>
      <c r="W93" s="96">
        <f t="shared" si="2"/>
        <v>0.69097222222222332</v>
      </c>
      <c r="X93" s="39"/>
      <c r="Y93"/>
      <c r="AA93" s="91" t="s">
        <v>90</v>
      </c>
      <c r="AD93" s="15">
        <f t="shared" si="3"/>
        <v>0.21874999999999969</v>
      </c>
      <c r="AE93" s="58"/>
    </row>
    <row r="94" spans="21:31" hidden="1" x14ac:dyDescent="0.45">
      <c r="U94"/>
      <c r="V94" s="96">
        <v>0.32638888888888901</v>
      </c>
      <c r="W94" s="96">
        <f t="shared" si="2"/>
        <v>0.68750000000000111</v>
      </c>
      <c r="X94" s="39"/>
      <c r="Y94"/>
      <c r="AA94" s="91" t="s">
        <v>107</v>
      </c>
      <c r="AD94" s="15">
        <f t="shared" si="3"/>
        <v>0.2222222222222219</v>
      </c>
      <c r="AE94" s="58"/>
    </row>
    <row r="95" spans="21:31" hidden="1" x14ac:dyDescent="0.45">
      <c r="U95"/>
      <c r="V95" s="96">
        <v>0.32986111111111099</v>
      </c>
      <c r="W95" s="96">
        <f t="shared" si="2"/>
        <v>0.6840277777777789</v>
      </c>
      <c r="X95" s="39"/>
      <c r="Y95"/>
      <c r="AA95" s="91" t="s">
        <v>66</v>
      </c>
      <c r="AD95" s="15">
        <f t="shared" si="3"/>
        <v>0.22569444444444411</v>
      </c>
      <c r="AE95" s="58"/>
    </row>
    <row r="96" spans="21:31" hidden="1" x14ac:dyDescent="0.45">
      <c r="U96"/>
      <c r="V96" s="96">
        <v>0.33333333333333298</v>
      </c>
      <c r="W96" s="96">
        <f t="shared" si="2"/>
        <v>0.68055555555555669</v>
      </c>
      <c r="X96" s="39"/>
      <c r="Y96"/>
      <c r="AA96" s="91" t="s">
        <v>79</v>
      </c>
      <c r="AD96" s="15">
        <f t="shared" si="3"/>
        <v>0.22916666666666632</v>
      </c>
      <c r="AE96" s="58"/>
    </row>
    <row r="97" spans="21:31" hidden="1" x14ac:dyDescent="0.45">
      <c r="U97"/>
      <c r="V97" s="96">
        <v>0.33680555555555602</v>
      </c>
      <c r="W97" s="96">
        <f t="shared" si="2"/>
        <v>0.67708333333333448</v>
      </c>
      <c r="X97" s="39"/>
      <c r="Y97"/>
      <c r="AA97" s="91" t="s">
        <v>103</v>
      </c>
      <c r="AD97" s="15">
        <f t="shared" si="3"/>
        <v>0.23263888888888853</v>
      </c>
      <c r="AE97" s="58"/>
    </row>
    <row r="98" spans="21:31" hidden="1" x14ac:dyDescent="0.45">
      <c r="U98"/>
      <c r="V98" s="96">
        <v>0.34027777777777801</v>
      </c>
      <c r="W98" s="96">
        <f t="shared" si="2"/>
        <v>0.67361111111111227</v>
      </c>
      <c r="X98" s="39"/>
      <c r="Y98"/>
      <c r="AA98" s="91" t="s">
        <v>108</v>
      </c>
      <c r="AD98" s="15">
        <f t="shared" si="3"/>
        <v>0.23611111111111074</v>
      </c>
      <c r="AE98" s="58"/>
    </row>
    <row r="99" spans="21:31" hidden="1" x14ac:dyDescent="0.45">
      <c r="U99"/>
      <c r="V99" s="96">
        <v>0.34375</v>
      </c>
      <c r="W99" s="96">
        <f t="shared" si="2"/>
        <v>0.67013888888889006</v>
      </c>
      <c r="X99" s="39"/>
      <c r="Y99"/>
      <c r="AA99" s="91" t="s">
        <v>122</v>
      </c>
      <c r="AD99" s="15">
        <f t="shared" si="3"/>
        <v>0.23958333333333295</v>
      </c>
      <c r="AE99" s="58"/>
    </row>
    <row r="100" spans="21:31" hidden="1" x14ac:dyDescent="0.45">
      <c r="U100"/>
      <c r="V100" s="96">
        <v>0.34722222222222199</v>
      </c>
      <c r="W100" s="96">
        <f t="shared" si="2"/>
        <v>0.66666666666666785</v>
      </c>
      <c r="X100" s="39"/>
      <c r="Y100"/>
      <c r="AA100" s="91" t="s">
        <v>65</v>
      </c>
      <c r="AD100" s="15">
        <f t="shared" si="3"/>
        <v>0.24305555555555516</v>
      </c>
      <c r="AE100" s="58"/>
    </row>
    <row r="101" spans="21:31" hidden="1" x14ac:dyDescent="0.45">
      <c r="U101"/>
      <c r="V101" s="96">
        <v>0.35069444444444398</v>
      </c>
      <c r="W101" s="96">
        <f t="shared" si="2"/>
        <v>0.66319444444444564</v>
      </c>
      <c r="X101" s="39"/>
      <c r="Y101"/>
      <c r="AA101" s="91" t="s">
        <v>51</v>
      </c>
      <c r="AD101" s="15">
        <f t="shared" si="3"/>
        <v>0.24652777777777737</v>
      </c>
      <c r="AE101" s="58"/>
    </row>
    <row r="102" spans="21:31" hidden="1" x14ac:dyDescent="0.45">
      <c r="U102"/>
      <c r="V102" s="96">
        <v>0.35416666666666702</v>
      </c>
      <c r="W102" s="96">
        <f t="shared" si="2"/>
        <v>0.65972222222222343</v>
      </c>
      <c r="X102" s="39"/>
      <c r="Y102"/>
      <c r="AA102" s="91" t="s">
        <v>53</v>
      </c>
      <c r="AD102" s="15">
        <f t="shared" si="3"/>
        <v>0.24999999999999958</v>
      </c>
      <c r="AE102" s="58"/>
    </row>
    <row r="103" spans="21:31" hidden="1" x14ac:dyDescent="0.45">
      <c r="U103"/>
      <c r="V103" s="96">
        <v>0.35763888888888901</v>
      </c>
      <c r="W103" s="96">
        <f t="shared" si="2"/>
        <v>0.65625000000000122</v>
      </c>
      <c r="X103" s="39"/>
      <c r="Y103"/>
      <c r="AA103" s="91" t="s">
        <v>133</v>
      </c>
      <c r="AD103" s="15">
        <f t="shared" si="3"/>
        <v>0.25347222222222182</v>
      </c>
      <c r="AE103" s="58"/>
    </row>
    <row r="104" spans="21:31" hidden="1" x14ac:dyDescent="0.45">
      <c r="U104"/>
      <c r="V104" s="96">
        <v>0.36111111111111099</v>
      </c>
      <c r="W104" s="96">
        <f t="shared" si="2"/>
        <v>0.65277777777777901</v>
      </c>
      <c r="X104" s="39"/>
      <c r="Y104"/>
      <c r="AA104" s="91" t="s">
        <v>54</v>
      </c>
      <c r="AD104" s="15">
        <f t="shared" si="3"/>
        <v>0.25694444444444403</v>
      </c>
      <c r="AE104" s="58"/>
    </row>
    <row r="105" spans="21:31" hidden="1" x14ac:dyDescent="0.45">
      <c r="U105"/>
      <c r="V105" s="96">
        <v>0.36458333333333298</v>
      </c>
      <c r="W105" s="96">
        <f t="shared" si="2"/>
        <v>0.6493055555555568</v>
      </c>
      <c r="X105" s="39"/>
      <c r="Y105"/>
      <c r="AA105" s="91" t="s">
        <v>56</v>
      </c>
      <c r="AD105" s="15">
        <f t="shared" si="3"/>
        <v>0.26041666666666624</v>
      </c>
      <c r="AE105" s="58"/>
    </row>
    <row r="106" spans="21:31" hidden="1" x14ac:dyDescent="0.45">
      <c r="U106"/>
      <c r="V106" s="96">
        <v>0.36805555555555602</v>
      </c>
      <c r="W106" s="96">
        <f t="shared" si="2"/>
        <v>0.64583333333333459</v>
      </c>
      <c r="X106" s="39"/>
      <c r="Y106"/>
      <c r="AA106" s="91" t="s">
        <v>58</v>
      </c>
      <c r="AD106" s="15">
        <f t="shared" si="3"/>
        <v>0.26388888888888845</v>
      </c>
      <c r="AE106" s="58"/>
    </row>
    <row r="107" spans="21:31" hidden="1" x14ac:dyDescent="0.45">
      <c r="U107"/>
      <c r="V107" s="96">
        <v>0.37152777777777801</v>
      </c>
      <c r="W107" s="96">
        <f t="shared" si="2"/>
        <v>0.64236111111111238</v>
      </c>
      <c r="X107" s="39"/>
      <c r="Y107"/>
      <c r="AA107" s="91" t="s">
        <v>31</v>
      </c>
      <c r="AD107" s="15">
        <f t="shared" si="3"/>
        <v>0.26736111111111066</v>
      </c>
      <c r="AE107" s="58"/>
    </row>
    <row r="108" spans="21:31" hidden="1" x14ac:dyDescent="0.45">
      <c r="U108"/>
      <c r="V108" s="96">
        <v>0.375</v>
      </c>
      <c r="W108" s="96">
        <f t="shared" si="2"/>
        <v>0.63888888888889017</v>
      </c>
      <c r="X108" s="39"/>
      <c r="Y108"/>
      <c r="AA108" s="91" t="s">
        <v>32</v>
      </c>
      <c r="AD108" s="15">
        <f t="shared" si="3"/>
        <v>0.27083333333333287</v>
      </c>
      <c r="AE108" s="58"/>
    </row>
    <row r="109" spans="21:31" hidden="1" x14ac:dyDescent="0.45">
      <c r="U109"/>
      <c r="V109" s="96">
        <v>0.37847222222222199</v>
      </c>
      <c r="W109" s="96">
        <f t="shared" si="2"/>
        <v>0.63541666666666796</v>
      </c>
      <c r="X109" s="39"/>
      <c r="Y109"/>
      <c r="AA109" s="91" t="s">
        <v>34</v>
      </c>
      <c r="AD109" s="15">
        <f t="shared" si="3"/>
        <v>0.27430555555555508</v>
      </c>
      <c r="AE109" s="58"/>
    </row>
    <row r="110" spans="21:31" hidden="1" x14ac:dyDescent="0.45">
      <c r="U110"/>
      <c r="V110" s="96">
        <v>0.38194444444444398</v>
      </c>
      <c r="W110" s="96">
        <f t="shared" si="2"/>
        <v>0.63194444444444575</v>
      </c>
      <c r="X110" s="39"/>
      <c r="Y110"/>
      <c r="AA110" s="91" t="s">
        <v>134</v>
      </c>
      <c r="AD110" s="15">
        <f t="shared" si="3"/>
        <v>0.27777777777777729</v>
      </c>
      <c r="AE110" s="58"/>
    </row>
    <row r="111" spans="21:31" hidden="1" x14ac:dyDescent="0.45">
      <c r="U111"/>
      <c r="V111" s="96">
        <v>0.38541666666666702</v>
      </c>
      <c r="W111" s="96">
        <f t="shared" si="2"/>
        <v>0.62847222222222354</v>
      </c>
      <c r="X111" s="39"/>
      <c r="Y111"/>
      <c r="AA111" s="91" t="s">
        <v>63</v>
      </c>
      <c r="AD111" s="15">
        <f t="shared" si="3"/>
        <v>0.2812499999999995</v>
      </c>
      <c r="AE111" s="58"/>
    </row>
    <row r="112" spans="21:31" hidden="1" x14ac:dyDescent="0.45">
      <c r="U112"/>
      <c r="V112" s="96">
        <v>0.38888888888888901</v>
      </c>
      <c r="W112" s="96">
        <f t="shared" si="2"/>
        <v>0.62500000000000133</v>
      </c>
      <c r="X112" s="39"/>
      <c r="Y112"/>
      <c r="AA112" s="91" t="s">
        <v>135</v>
      </c>
      <c r="AD112" s="15">
        <f t="shared" si="3"/>
        <v>0.28472222222222171</v>
      </c>
      <c r="AE112" s="58"/>
    </row>
    <row r="113" spans="21:31" hidden="1" x14ac:dyDescent="0.45">
      <c r="U113"/>
      <c r="V113" s="96">
        <v>0.39236111111111099</v>
      </c>
      <c r="W113" s="96">
        <f t="shared" si="2"/>
        <v>0.62152777777777912</v>
      </c>
      <c r="X113" s="39"/>
      <c r="Y113"/>
      <c r="AA113" s="91" t="s">
        <v>123</v>
      </c>
      <c r="AD113" s="15">
        <f t="shared" si="3"/>
        <v>0.28819444444444392</v>
      </c>
      <c r="AE113" s="58"/>
    </row>
    <row r="114" spans="21:31" hidden="1" x14ac:dyDescent="0.45">
      <c r="U114"/>
      <c r="V114" s="96">
        <v>0.39583333333333298</v>
      </c>
      <c r="W114" s="96">
        <f t="shared" si="2"/>
        <v>0.61805555555555691</v>
      </c>
      <c r="X114" s="39"/>
      <c r="Y114"/>
      <c r="AA114" s="91" t="s">
        <v>69</v>
      </c>
      <c r="AD114" s="15">
        <f t="shared" si="3"/>
        <v>0.29166666666666613</v>
      </c>
      <c r="AE114" s="58"/>
    </row>
    <row r="115" spans="21:31" hidden="1" x14ac:dyDescent="0.45">
      <c r="U115"/>
      <c r="V115" s="96">
        <v>0.39930555555555602</v>
      </c>
      <c r="W115" s="96">
        <f t="shared" si="2"/>
        <v>0.6145833333333347</v>
      </c>
      <c r="X115" s="39"/>
      <c r="Y115"/>
      <c r="AA115" s="91" t="s">
        <v>71</v>
      </c>
      <c r="AD115" s="15">
        <f t="shared" si="3"/>
        <v>0.29513888888888834</v>
      </c>
      <c r="AE115" s="58"/>
    </row>
    <row r="116" spans="21:31" hidden="1" x14ac:dyDescent="0.45">
      <c r="U116"/>
      <c r="V116" s="96">
        <v>0.40277777777777801</v>
      </c>
      <c r="W116" s="96">
        <f t="shared" si="2"/>
        <v>0.61111111111111249</v>
      </c>
      <c r="X116" s="39"/>
      <c r="Y116"/>
      <c r="AA116" s="91" t="s">
        <v>72</v>
      </c>
      <c r="AD116" s="15">
        <f t="shared" si="3"/>
        <v>0.29861111111111055</v>
      </c>
      <c r="AE116" s="58"/>
    </row>
    <row r="117" spans="21:31" hidden="1" x14ac:dyDescent="0.45">
      <c r="U117"/>
      <c r="V117" s="96">
        <v>0.40625</v>
      </c>
      <c r="W117" s="96">
        <f t="shared" si="2"/>
        <v>0.60763888888889028</v>
      </c>
      <c r="X117" s="39"/>
      <c r="Y117"/>
      <c r="AA117" s="91" t="s">
        <v>136</v>
      </c>
      <c r="AD117" s="15">
        <f t="shared" si="3"/>
        <v>0.30208333333333276</v>
      </c>
      <c r="AE117" s="58"/>
    </row>
    <row r="118" spans="21:31" hidden="1" x14ac:dyDescent="0.45">
      <c r="U118"/>
      <c r="V118" s="96">
        <v>0.40972222222222199</v>
      </c>
      <c r="W118" s="96">
        <f t="shared" si="2"/>
        <v>0.60416666666666807</v>
      </c>
      <c r="X118" s="39"/>
      <c r="Y118"/>
      <c r="AA118" s="91" t="s">
        <v>77</v>
      </c>
      <c r="AD118" s="15">
        <f t="shared" si="3"/>
        <v>0.30555555555555497</v>
      </c>
      <c r="AE118" s="58"/>
    </row>
    <row r="119" spans="21:31" hidden="1" x14ac:dyDescent="0.45">
      <c r="U119"/>
      <c r="V119" s="96">
        <v>0.41319444444444398</v>
      </c>
      <c r="W119" s="96">
        <f t="shared" si="2"/>
        <v>0.60069444444444586</v>
      </c>
      <c r="X119" s="39"/>
      <c r="Y119"/>
      <c r="AA119" s="91" t="s">
        <v>75</v>
      </c>
      <c r="AD119" s="15">
        <f t="shared" si="3"/>
        <v>0.30902777777777718</v>
      </c>
      <c r="AE119" s="58"/>
    </row>
    <row r="120" spans="21:31" hidden="1" x14ac:dyDescent="0.45">
      <c r="U120"/>
      <c r="V120" s="96">
        <v>0.41666666666666702</v>
      </c>
      <c r="W120" s="96">
        <f t="shared" si="2"/>
        <v>0.59722222222222365</v>
      </c>
      <c r="X120" s="39"/>
      <c r="Y120"/>
      <c r="AA120" s="91" t="s">
        <v>40</v>
      </c>
      <c r="AD120" s="15">
        <f t="shared" si="3"/>
        <v>0.31249999999999939</v>
      </c>
      <c r="AE120" s="58"/>
    </row>
    <row r="121" spans="21:31" hidden="1" x14ac:dyDescent="0.45">
      <c r="U121"/>
      <c r="V121" s="96">
        <v>0.42013888888888901</v>
      </c>
      <c r="W121" s="96">
        <f t="shared" si="2"/>
        <v>0.59375000000000144</v>
      </c>
      <c r="X121" s="39"/>
      <c r="Y121"/>
      <c r="AA121" s="91" t="s">
        <v>67</v>
      </c>
      <c r="AD121" s="15">
        <f t="shared" si="3"/>
        <v>0.3159722222222216</v>
      </c>
      <c r="AE121" s="58"/>
    </row>
    <row r="122" spans="21:31" hidden="1" x14ac:dyDescent="0.45">
      <c r="U122"/>
      <c r="V122" s="96">
        <v>0.42361111111111099</v>
      </c>
      <c r="W122" s="96">
        <f t="shared" si="2"/>
        <v>0.59027777777777923</v>
      </c>
      <c r="X122" s="39"/>
      <c r="Y122"/>
      <c r="AA122" s="91" t="s">
        <v>42</v>
      </c>
      <c r="AD122" s="15">
        <f t="shared" si="3"/>
        <v>0.31944444444444381</v>
      </c>
      <c r="AE122" s="58"/>
    </row>
    <row r="123" spans="21:31" hidden="1" x14ac:dyDescent="0.45">
      <c r="U123"/>
      <c r="V123" s="96">
        <v>0.42708333333333298</v>
      </c>
      <c r="W123" s="96">
        <f t="shared" si="2"/>
        <v>0.58680555555555702</v>
      </c>
      <c r="X123" s="39"/>
      <c r="Y123"/>
      <c r="AA123" s="91" t="s">
        <v>137</v>
      </c>
      <c r="AD123" s="15">
        <f t="shared" si="3"/>
        <v>0.32291666666666602</v>
      </c>
      <c r="AE123" s="58"/>
    </row>
    <row r="124" spans="21:31" hidden="1" x14ac:dyDescent="0.45">
      <c r="U124"/>
      <c r="V124" s="96">
        <v>0.43055555555555602</v>
      </c>
      <c r="W124" s="96">
        <f t="shared" si="2"/>
        <v>0.58333333333333481</v>
      </c>
      <c r="X124" s="39"/>
      <c r="Y124"/>
      <c r="AA124" s="91" t="s">
        <v>89</v>
      </c>
      <c r="AD124" s="15">
        <f t="shared" si="3"/>
        <v>0.32638888888888823</v>
      </c>
      <c r="AE124" s="58"/>
    </row>
    <row r="125" spans="21:31" hidden="1" x14ac:dyDescent="0.45">
      <c r="U125"/>
      <c r="V125" s="96">
        <v>0.43402777777777801</v>
      </c>
      <c r="W125" s="96">
        <f t="shared" si="2"/>
        <v>0.5798611111111126</v>
      </c>
      <c r="X125" s="39"/>
      <c r="Y125"/>
      <c r="AA125" s="91" t="s">
        <v>138</v>
      </c>
      <c r="AD125" s="15">
        <f t="shared" si="3"/>
        <v>0.32986111111111044</v>
      </c>
      <c r="AE125" s="58"/>
    </row>
    <row r="126" spans="21:31" hidden="1" x14ac:dyDescent="0.45">
      <c r="U126"/>
      <c r="V126" s="96">
        <v>0.4375</v>
      </c>
      <c r="W126" s="96">
        <f t="shared" si="2"/>
        <v>0.57638888888889039</v>
      </c>
      <c r="X126" s="39"/>
      <c r="Y126"/>
      <c r="AA126" s="91" t="s">
        <v>96</v>
      </c>
      <c r="AD126" s="15">
        <f t="shared" si="3"/>
        <v>0.33333333333333265</v>
      </c>
      <c r="AE126" s="58"/>
    </row>
    <row r="127" spans="21:31" hidden="1" x14ac:dyDescent="0.45">
      <c r="U127"/>
      <c r="V127" s="96">
        <v>0.44097222222222199</v>
      </c>
      <c r="W127" s="96">
        <f t="shared" si="2"/>
        <v>0.57291666666666818</v>
      </c>
      <c r="X127" s="39"/>
      <c r="Y127"/>
      <c r="AA127" s="91" t="s">
        <v>97</v>
      </c>
      <c r="AD127" s="15">
        <f t="shared" si="3"/>
        <v>0.33680555555555486</v>
      </c>
      <c r="AE127" s="58"/>
    </row>
    <row r="128" spans="21:31" hidden="1" x14ac:dyDescent="0.45">
      <c r="U128"/>
      <c r="V128" s="96">
        <v>0.44444444444444398</v>
      </c>
      <c r="W128" s="96">
        <f t="shared" si="2"/>
        <v>0.56944444444444597</v>
      </c>
      <c r="X128" s="39"/>
      <c r="Y128"/>
      <c r="AA128" s="91" t="s">
        <v>68</v>
      </c>
      <c r="AD128" s="15">
        <f t="shared" si="3"/>
        <v>0.34027777777777707</v>
      </c>
      <c r="AE128" s="58"/>
    </row>
    <row r="129" spans="21:31" hidden="1" x14ac:dyDescent="0.45">
      <c r="U129"/>
      <c r="V129" s="96">
        <v>0.44791666666666702</v>
      </c>
      <c r="W129" s="96">
        <f t="shared" si="2"/>
        <v>0.56597222222222376</v>
      </c>
      <c r="X129" s="39"/>
      <c r="Y129"/>
      <c r="AA129" s="91" t="s">
        <v>74</v>
      </c>
      <c r="AD129" s="15">
        <f t="shared" si="3"/>
        <v>0.34374999999999928</v>
      </c>
      <c r="AE129" s="58"/>
    </row>
    <row r="130" spans="21:31" hidden="1" x14ac:dyDescent="0.45">
      <c r="U130"/>
      <c r="V130" s="96">
        <v>0.45138888888888901</v>
      </c>
      <c r="W130" s="96">
        <f t="shared" si="2"/>
        <v>0.56250000000000155</v>
      </c>
      <c r="X130" s="39"/>
      <c r="Y130"/>
      <c r="AA130" s="91" t="s">
        <v>83</v>
      </c>
      <c r="AD130" s="15">
        <f t="shared" si="3"/>
        <v>0.34722222222222149</v>
      </c>
      <c r="AE130" s="58"/>
    </row>
    <row r="131" spans="21:31" hidden="1" x14ac:dyDescent="0.45">
      <c r="U131"/>
      <c r="V131" s="96">
        <v>0.45486111111111099</v>
      </c>
      <c r="W131" s="96">
        <f t="shared" si="2"/>
        <v>0.55902777777777934</v>
      </c>
      <c r="X131" s="39"/>
      <c r="Y131"/>
      <c r="AA131" s="91" t="s">
        <v>100</v>
      </c>
      <c r="AD131" s="15">
        <f t="shared" si="3"/>
        <v>0.3506944444444437</v>
      </c>
      <c r="AE131" s="58"/>
    </row>
    <row r="132" spans="21:31" hidden="1" x14ac:dyDescent="0.45">
      <c r="U132"/>
      <c r="V132" s="96">
        <v>0.45833333333333298</v>
      </c>
      <c r="W132" s="96">
        <f t="shared" ref="W132:W195" si="4">IF(W131&lt;TIME(0,5,0),1,W131-TIME(0,5,0))</f>
        <v>0.55555555555555713</v>
      </c>
      <c r="X132" s="39"/>
      <c r="Y132"/>
      <c r="AA132" s="91" t="s">
        <v>109</v>
      </c>
      <c r="AD132" s="15">
        <f t="shared" si="3"/>
        <v>0.35416666666666591</v>
      </c>
      <c r="AE132" s="58"/>
    </row>
    <row r="133" spans="21:31" hidden="1" x14ac:dyDescent="0.45">
      <c r="U133"/>
      <c r="V133" s="96">
        <v>0.46180555555555602</v>
      </c>
      <c r="W133" s="96">
        <f t="shared" si="4"/>
        <v>0.55208333333333492</v>
      </c>
      <c r="X133" s="39"/>
      <c r="Y133"/>
      <c r="AA133" s="91" t="s">
        <v>111</v>
      </c>
      <c r="AD133" s="15">
        <f t="shared" si="3"/>
        <v>0.35763888888888812</v>
      </c>
      <c r="AE133" s="58"/>
    </row>
    <row r="134" spans="21:31" hidden="1" x14ac:dyDescent="0.45">
      <c r="U134"/>
      <c r="V134" s="96">
        <v>0.46527777777777801</v>
      </c>
      <c r="W134" s="96">
        <f t="shared" si="4"/>
        <v>0.54861111111111271</v>
      </c>
      <c r="X134" s="39"/>
      <c r="Y134"/>
      <c r="AA134" s="91" t="s">
        <v>62</v>
      </c>
      <c r="AD134" s="15">
        <f t="shared" si="3"/>
        <v>0.36111111111111033</v>
      </c>
      <c r="AE134" s="58"/>
    </row>
    <row r="135" spans="21:31" hidden="1" x14ac:dyDescent="0.45">
      <c r="U135"/>
      <c r="V135" s="96">
        <v>0.46875</v>
      </c>
      <c r="W135" s="96">
        <f t="shared" si="4"/>
        <v>0.5451388888888905</v>
      </c>
      <c r="X135" s="39"/>
      <c r="Y135"/>
      <c r="AA135" s="91" t="s">
        <v>105</v>
      </c>
      <c r="AD135" s="15">
        <f t="shared" ref="AD135:AD193" si="5">IF(AND(HOUR(AD134)=23,MINUTE(AD134)=55),0,AD134+TIME(0,5,0))</f>
        <v>0.36458333333333254</v>
      </c>
      <c r="AE135" s="58"/>
    </row>
    <row r="136" spans="21:31" hidden="1" x14ac:dyDescent="0.45">
      <c r="U136"/>
      <c r="V136" s="96">
        <v>0.47222222222222199</v>
      </c>
      <c r="W136" s="96">
        <f t="shared" si="4"/>
        <v>0.54166666666666829</v>
      </c>
      <c r="X136" s="39"/>
      <c r="Y136"/>
      <c r="AA136" s="91" t="s">
        <v>45</v>
      </c>
      <c r="AD136" s="15">
        <f t="shared" si="5"/>
        <v>0.36805555555555475</v>
      </c>
      <c r="AE136" s="58"/>
    </row>
    <row r="137" spans="21:31" hidden="1" x14ac:dyDescent="0.45">
      <c r="U137"/>
      <c r="V137" s="96">
        <v>0.47569444444444398</v>
      </c>
      <c r="W137" s="96">
        <f t="shared" si="4"/>
        <v>0.53819444444444609</v>
      </c>
      <c r="X137" s="39"/>
      <c r="Y137"/>
      <c r="AA137" s="91" t="s">
        <v>46</v>
      </c>
      <c r="AD137" s="15">
        <f t="shared" si="5"/>
        <v>0.37152777777777696</v>
      </c>
      <c r="AE137" s="58"/>
    </row>
    <row r="138" spans="21:31" hidden="1" x14ac:dyDescent="0.45">
      <c r="U138"/>
      <c r="V138" s="96">
        <v>0.47916666666666702</v>
      </c>
      <c r="W138" s="96">
        <f t="shared" si="4"/>
        <v>0.53472222222222388</v>
      </c>
      <c r="X138" s="39"/>
      <c r="Y138"/>
      <c r="AA138" s="91" t="s">
        <v>139</v>
      </c>
      <c r="AD138" s="15">
        <f t="shared" si="5"/>
        <v>0.37499999999999917</v>
      </c>
      <c r="AE138" s="58"/>
    </row>
    <row r="139" spans="21:31" hidden="1" x14ac:dyDescent="0.45">
      <c r="U139"/>
      <c r="V139" s="96">
        <v>0.48263888888888901</v>
      </c>
      <c r="W139" s="96">
        <f t="shared" si="4"/>
        <v>0.53125000000000167</v>
      </c>
      <c r="X139" s="39"/>
      <c r="Y139"/>
      <c r="AA139" s="92"/>
      <c r="AD139" s="15">
        <f t="shared" si="5"/>
        <v>0.37847222222222138</v>
      </c>
      <c r="AE139" s="58"/>
    </row>
    <row r="140" spans="21:31" hidden="1" x14ac:dyDescent="0.45">
      <c r="U140"/>
      <c r="V140" s="96">
        <v>0.48611111111111099</v>
      </c>
      <c r="W140" s="96">
        <f t="shared" si="4"/>
        <v>0.52777777777777946</v>
      </c>
      <c r="X140" s="39"/>
      <c r="Y140"/>
      <c r="AA140" s="92"/>
      <c r="AD140" s="15">
        <f t="shared" si="5"/>
        <v>0.38194444444444359</v>
      </c>
      <c r="AE140" s="58"/>
    </row>
    <row r="141" spans="21:31" hidden="1" x14ac:dyDescent="0.45">
      <c r="U141"/>
      <c r="V141" s="96">
        <v>0.48958333333333298</v>
      </c>
      <c r="W141" s="96">
        <f t="shared" si="4"/>
        <v>0.52430555555555725</v>
      </c>
      <c r="X141" s="39"/>
      <c r="Y141"/>
      <c r="AA141" s="92"/>
      <c r="AD141" s="15">
        <f t="shared" si="5"/>
        <v>0.3854166666666658</v>
      </c>
      <c r="AE141" s="58"/>
    </row>
    <row r="142" spans="21:31" hidden="1" x14ac:dyDescent="0.45">
      <c r="U142"/>
      <c r="V142" s="96">
        <v>0.49305555555555602</v>
      </c>
      <c r="W142" s="96">
        <f t="shared" si="4"/>
        <v>0.52083333333333504</v>
      </c>
      <c r="X142" s="39"/>
      <c r="Y142"/>
      <c r="AA142" s="92"/>
      <c r="AD142" s="15">
        <f t="shared" si="5"/>
        <v>0.38888888888888801</v>
      </c>
      <c r="AE142" s="58"/>
    </row>
    <row r="143" spans="21:31" hidden="1" x14ac:dyDescent="0.45">
      <c r="U143"/>
      <c r="V143" s="96">
        <v>0.49652777777777801</v>
      </c>
      <c r="W143" s="96">
        <f t="shared" si="4"/>
        <v>0.51736111111111283</v>
      </c>
      <c r="X143" s="39"/>
      <c r="Y143"/>
      <c r="AA143" s="92"/>
      <c r="AD143" s="15">
        <f t="shared" si="5"/>
        <v>0.39236111111111022</v>
      </c>
      <c r="AE143" s="58"/>
    </row>
    <row r="144" spans="21:31" hidden="1" x14ac:dyDescent="0.45">
      <c r="U144"/>
      <c r="V144" s="96">
        <v>0.5</v>
      </c>
      <c r="W144" s="96">
        <f t="shared" si="4"/>
        <v>0.51388888888889062</v>
      </c>
      <c r="X144" s="39"/>
      <c r="Y144"/>
      <c r="AA144" s="92"/>
      <c r="AD144" s="15">
        <f t="shared" si="5"/>
        <v>0.39583333333333243</v>
      </c>
      <c r="AE144" s="58"/>
    </row>
    <row r="145" spans="21:31" hidden="1" x14ac:dyDescent="0.45">
      <c r="U145"/>
      <c r="V145" s="96">
        <v>0.50347222222222199</v>
      </c>
      <c r="W145" s="96">
        <f t="shared" si="4"/>
        <v>0.51041666666666841</v>
      </c>
      <c r="X145" s="39"/>
      <c r="Y145"/>
      <c r="AA145" s="92"/>
      <c r="AD145" s="15">
        <f t="shared" si="5"/>
        <v>0.39930555555555464</v>
      </c>
      <c r="AE145" s="58"/>
    </row>
    <row r="146" spans="21:31" hidden="1" x14ac:dyDescent="0.45">
      <c r="U146"/>
      <c r="V146" s="96">
        <v>0.50694444444444398</v>
      </c>
      <c r="W146" s="96">
        <f t="shared" si="4"/>
        <v>0.5069444444444462</v>
      </c>
      <c r="X146" s="39"/>
      <c r="Y146"/>
      <c r="AA146" s="92"/>
      <c r="AD146" s="15">
        <f t="shared" si="5"/>
        <v>0.40277777777777685</v>
      </c>
      <c r="AE146" s="58"/>
    </row>
    <row r="147" spans="21:31" hidden="1" x14ac:dyDescent="0.45">
      <c r="U147"/>
      <c r="V147" s="96">
        <v>0.51041666666666696</v>
      </c>
      <c r="W147" s="96">
        <f t="shared" si="4"/>
        <v>0.50347222222222399</v>
      </c>
      <c r="X147" s="39"/>
      <c r="Y147"/>
      <c r="AA147" s="92"/>
      <c r="AD147" s="15">
        <f t="shared" si="5"/>
        <v>0.40624999999999906</v>
      </c>
      <c r="AE147" s="58"/>
    </row>
    <row r="148" spans="21:31" hidden="1" x14ac:dyDescent="0.45">
      <c r="U148"/>
      <c r="V148" s="96">
        <v>0.51388888888888895</v>
      </c>
      <c r="W148" s="96">
        <f t="shared" si="4"/>
        <v>0.50000000000000178</v>
      </c>
      <c r="X148" s="39"/>
      <c r="Y148"/>
      <c r="AA148" s="92"/>
      <c r="AD148" s="15">
        <f t="shared" si="5"/>
        <v>0.40972222222222127</v>
      </c>
      <c r="AE148" s="58"/>
    </row>
    <row r="149" spans="21:31" hidden="1" x14ac:dyDescent="0.45">
      <c r="U149"/>
      <c r="V149" s="96">
        <v>0.51736111111111105</v>
      </c>
      <c r="W149" s="96">
        <f t="shared" si="4"/>
        <v>0.49652777777777957</v>
      </c>
      <c r="X149" s="39"/>
      <c r="Y149"/>
      <c r="AA149" s="92"/>
      <c r="AD149" s="15">
        <f t="shared" si="5"/>
        <v>0.41319444444444348</v>
      </c>
      <c r="AE149" s="58"/>
    </row>
    <row r="150" spans="21:31" hidden="1" x14ac:dyDescent="0.45">
      <c r="U150"/>
      <c r="V150" s="96">
        <v>0.52083333333333304</v>
      </c>
      <c r="W150" s="96">
        <f t="shared" si="4"/>
        <v>0.49305555555555736</v>
      </c>
      <c r="X150" s="39"/>
      <c r="Y150"/>
      <c r="AA150" s="92"/>
      <c r="AD150" s="15">
        <f t="shared" si="5"/>
        <v>0.41666666666666569</v>
      </c>
      <c r="AE150" s="58"/>
    </row>
    <row r="151" spans="21:31" hidden="1" x14ac:dyDescent="0.45">
      <c r="U151"/>
      <c r="V151" s="96">
        <v>0.52430555555555602</v>
      </c>
      <c r="W151" s="96">
        <f t="shared" si="4"/>
        <v>0.48958333333333515</v>
      </c>
      <c r="X151" s="39"/>
      <c r="Y151"/>
      <c r="AA151" s="92"/>
      <c r="AD151" s="15">
        <f t="shared" si="5"/>
        <v>0.4201388888888879</v>
      </c>
      <c r="AE151" s="58"/>
    </row>
    <row r="152" spans="21:31" hidden="1" x14ac:dyDescent="0.45">
      <c r="U152"/>
      <c r="V152" s="96">
        <v>0.52777777777777801</v>
      </c>
      <c r="W152" s="96">
        <f t="shared" si="4"/>
        <v>0.48611111111111294</v>
      </c>
      <c r="X152" s="39"/>
      <c r="Y152"/>
      <c r="AA152" s="92"/>
      <c r="AD152" s="15">
        <f t="shared" si="5"/>
        <v>0.42361111111111011</v>
      </c>
      <c r="AE152" s="58"/>
    </row>
    <row r="153" spans="21:31" hidden="1" x14ac:dyDescent="0.45">
      <c r="U153"/>
      <c r="V153" s="96">
        <v>0.53125</v>
      </c>
      <c r="W153" s="96">
        <f t="shared" si="4"/>
        <v>0.48263888888889073</v>
      </c>
      <c r="X153" s="39"/>
      <c r="Y153"/>
      <c r="AA153" s="92"/>
      <c r="AD153" s="15">
        <f t="shared" si="5"/>
        <v>0.42708333333333232</v>
      </c>
      <c r="AE153" s="58"/>
    </row>
    <row r="154" spans="21:31" hidden="1" x14ac:dyDescent="0.45">
      <c r="U154"/>
      <c r="V154" s="96">
        <v>0.53472222222222199</v>
      </c>
      <c r="W154" s="96">
        <f t="shared" si="4"/>
        <v>0.47916666666666852</v>
      </c>
      <c r="X154" s="39"/>
      <c r="Y154"/>
      <c r="AA154" s="92"/>
      <c r="AD154" s="15">
        <f t="shared" si="5"/>
        <v>0.43055555555555453</v>
      </c>
      <c r="AE154" s="58"/>
    </row>
    <row r="155" spans="21:31" hidden="1" x14ac:dyDescent="0.45">
      <c r="U155"/>
      <c r="V155" s="96">
        <v>0.53819444444444398</v>
      </c>
      <c r="W155" s="96">
        <f t="shared" si="4"/>
        <v>0.47569444444444631</v>
      </c>
      <c r="X155" s="39"/>
      <c r="Y155"/>
      <c r="AA155" s="92"/>
      <c r="AD155" s="15">
        <f t="shared" si="5"/>
        <v>0.43402777777777674</v>
      </c>
      <c r="AE155" s="58"/>
    </row>
    <row r="156" spans="21:31" hidden="1" x14ac:dyDescent="0.45">
      <c r="U156"/>
      <c r="V156" s="96">
        <v>0.54166666666666696</v>
      </c>
      <c r="W156" s="96">
        <f t="shared" si="4"/>
        <v>0.4722222222222241</v>
      </c>
      <c r="X156" s="39"/>
      <c r="Y156"/>
      <c r="AA156" s="92"/>
      <c r="AD156" s="15">
        <f t="shared" si="5"/>
        <v>0.43749999999999895</v>
      </c>
      <c r="AE156" s="58"/>
    </row>
    <row r="157" spans="21:31" hidden="1" x14ac:dyDescent="0.45">
      <c r="U157"/>
      <c r="V157" s="96">
        <v>0.54513888888888895</v>
      </c>
      <c r="W157" s="96">
        <f t="shared" si="4"/>
        <v>0.46875000000000189</v>
      </c>
      <c r="X157" s="39"/>
      <c r="Y157"/>
      <c r="AA157" s="92"/>
      <c r="AD157" s="15">
        <f t="shared" si="5"/>
        <v>0.44097222222222116</v>
      </c>
      <c r="AE157" s="58"/>
    </row>
    <row r="158" spans="21:31" hidden="1" x14ac:dyDescent="0.45">
      <c r="U158"/>
      <c r="V158" s="96">
        <v>0.54861111111111105</v>
      </c>
      <c r="W158" s="96">
        <f t="shared" si="4"/>
        <v>0.46527777777777968</v>
      </c>
      <c r="X158" s="39"/>
      <c r="Y158"/>
      <c r="AA158" s="92"/>
      <c r="AD158" s="15">
        <f t="shared" si="5"/>
        <v>0.44444444444444337</v>
      </c>
      <c r="AE158" s="58"/>
    </row>
    <row r="159" spans="21:31" hidden="1" x14ac:dyDescent="0.45">
      <c r="U159"/>
      <c r="V159" s="96">
        <v>0.55208333333333304</v>
      </c>
      <c r="W159" s="96">
        <f t="shared" si="4"/>
        <v>0.46180555555555747</v>
      </c>
      <c r="X159" s="39"/>
      <c r="Y159"/>
      <c r="AA159" s="92"/>
      <c r="AD159" s="15">
        <f t="shared" si="5"/>
        <v>0.44791666666666557</v>
      </c>
      <c r="AE159" s="58"/>
    </row>
    <row r="160" spans="21:31" hidden="1" x14ac:dyDescent="0.45">
      <c r="U160"/>
      <c r="V160" s="96">
        <v>0.55555555555555602</v>
      </c>
      <c r="W160" s="96">
        <f t="shared" si="4"/>
        <v>0.45833333333333526</v>
      </c>
      <c r="X160" s="39"/>
      <c r="Y160"/>
      <c r="AA160" s="92"/>
      <c r="AD160" s="15">
        <f t="shared" si="5"/>
        <v>0.45138888888888778</v>
      </c>
      <c r="AE160" s="58"/>
    </row>
    <row r="161" spans="21:31" hidden="1" x14ac:dyDescent="0.45">
      <c r="U161"/>
      <c r="V161" s="96">
        <v>0.55902777777777801</v>
      </c>
      <c r="W161" s="96">
        <f t="shared" si="4"/>
        <v>0.45486111111111305</v>
      </c>
      <c r="X161" s="39"/>
      <c r="Y161"/>
      <c r="AA161" s="92"/>
      <c r="AD161" s="15">
        <f t="shared" si="5"/>
        <v>0.45486111111110999</v>
      </c>
      <c r="AE161" s="58"/>
    </row>
    <row r="162" spans="21:31" hidden="1" x14ac:dyDescent="0.45">
      <c r="U162"/>
      <c r="V162" s="96">
        <v>0.5625</v>
      </c>
      <c r="W162" s="96">
        <f t="shared" si="4"/>
        <v>0.45138888888889084</v>
      </c>
      <c r="X162" s="39"/>
      <c r="Y162"/>
      <c r="AA162" s="92"/>
      <c r="AD162" s="15">
        <f t="shared" si="5"/>
        <v>0.4583333333333322</v>
      </c>
      <c r="AE162" s="58"/>
    </row>
    <row r="163" spans="21:31" hidden="1" x14ac:dyDescent="0.45">
      <c r="U163"/>
      <c r="V163" s="96">
        <v>0.56597222222222199</v>
      </c>
      <c r="W163" s="96">
        <f t="shared" si="4"/>
        <v>0.44791666666666863</v>
      </c>
      <c r="X163" s="39"/>
      <c r="Y163"/>
      <c r="AA163" s="92"/>
      <c r="AD163" s="15">
        <f t="shared" si="5"/>
        <v>0.46180555555555441</v>
      </c>
      <c r="AE163" s="58"/>
    </row>
    <row r="164" spans="21:31" hidden="1" x14ac:dyDescent="0.45">
      <c r="U164"/>
      <c r="V164" s="96">
        <v>0.56944444444444398</v>
      </c>
      <c r="W164" s="96">
        <f t="shared" si="4"/>
        <v>0.44444444444444642</v>
      </c>
      <c r="X164" s="39"/>
      <c r="Y164"/>
      <c r="AA164" s="92"/>
      <c r="AD164" s="15">
        <f t="shared" si="5"/>
        <v>0.46527777777777662</v>
      </c>
      <c r="AE164" s="58"/>
    </row>
    <row r="165" spans="21:31" hidden="1" x14ac:dyDescent="0.45">
      <c r="U165"/>
      <c r="V165" s="96">
        <v>0.57291666666666696</v>
      </c>
      <c r="W165" s="96">
        <f t="shared" si="4"/>
        <v>0.44097222222222421</v>
      </c>
      <c r="X165" s="39"/>
      <c r="Y165"/>
      <c r="AA165" s="92"/>
      <c r="AD165" s="15">
        <f t="shared" si="5"/>
        <v>0.46874999999999883</v>
      </c>
      <c r="AE165" s="58"/>
    </row>
    <row r="166" spans="21:31" hidden="1" x14ac:dyDescent="0.45">
      <c r="U166"/>
      <c r="V166" s="96">
        <v>0.57638888888888895</v>
      </c>
      <c r="W166" s="96">
        <f t="shared" si="4"/>
        <v>0.437500000000002</v>
      </c>
      <c r="X166" s="39"/>
      <c r="Y166"/>
      <c r="AA166" s="92"/>
      <c r="AD166" s="15">
        <f t="shared" si="5"/>
        <v>0.47222222222222104</v>
      </c>
      <c r="AE166" s="58"/>
    </row>
    <row r="167" spans="21:31" hidden="1" x14ac:dyDescent="0.45">
      <c r="U167"/>
      <c r="V167" s="96">
        <v>0.57986111111111105</v>
      </c>
      <c r="W167" s="96">
        <f t="shared" si="4"/>
        <v>0.43402777777777979</v>
      </c>
      <c r="X167" s="39"/>
      <c r="Y167"/>
      <c r="AA167" s="92"/>
      <c r="AD167" s="15">
        <f t="shared" si="5"/>
        <v>0.47569444444444325</v>
      </c>
      <c r="AE167" s="58"/>
    </row>
    <row r="168" spans="21:31" hidden="1" x14ac:dyDescent="0.45">
      <c r="U168"/>
      <c r="V168" s="96">
        <v>0.58333333333333304</v>
      </c>
      <c r="W168" s="96">
        <f t="shared" si="4"/>
        <v>0.43055555555555758</v>
      </c>
      <c r="X168" s="39"/>
      <c r="Y168"/>
      <c r="AA168" s="92"/>
      <c r="AD168" s="15">
        <f t="shared" si="5"/>
        <v>0.47916666666666546</v>
      </c>
      <c r="AE168" s="58"/>
    </row>
    <row r="169" spans="21:31" hidden="1" x14ac:dyDescent="0.45">
      <c r="U169"/>
      <c r="V169" s="96">
        <v>0.58680555555555503</v>
      </c>
      <c r="W169" s="96">
        <f t="shared" si="4"/>
        <v>0.42708333333333537</v>
      </c>
      <c r="X169" s="39"/>
      <c r="Y169"/>
      <c r="AA169" s="92"/>
      <c r="AD169" s="15">
        <f t="shared" si="5"/>
        <v>0.48263888888888767</v>
      </c>
      <c r="AE169" s="58"/>
    </row>
    <row r="170" spans="21:31" hidden="1" x14ac:dyDescent="0.45">
      <c r="U170"/>
      <c r="V170" s="96">
        <v>0.59027777777777801</v>
      </c>
      <c r="W170" s="96">
        <f t="shared" si="4"/>
        <v>0.42361111111111316</v>
      </c>
      <c r="X170" s="39"/>
      <c r="Y170"/>
      <c r="AA170" s="92"/>
      <c r="AD170" s="15">
        <f t="shared" si="5"/>
        <v>0.48611111111110988</v>
      </c>
      <c r="AE170" s="58"/>
    </row>
    <row r="171" spans="21:31" hidden="1" x14ac:dyDescent="0.45">
      <c r="U171"/>
      <c r="V171" s="96">
        <v>0.59375</v>
      </c>
      <c r="W171" s="96">
        <f t="shared" si="4"/>
        <v>0.42013888888889095</v>
      </c>
      <c r="X171" s="39"/>
      <c r="Y171"/>
      <c r="AA171" s="92"/>
      <c r="AD171" s="15">
        <f t="shared" si="5"/>
        <v>0.48958333333333209</v>
      </c>
      <c r="AE171" s="58"/>
    </row>
    <row r="172" spans="21:31" hidden="1" x14ac:dyDescent="0.45">
      <c r="U172"/>
      <c r="V172" s="96">
        <v>0.59722222222222199</v>
      </c>
      <c r="W172" s="96">
        <f t="shared" si="4"/>
        <v>0.41666666666666874</v>
      </c>
      <c r="X172" s="39"/>
      <c r="Y172"/>
      <c r="AA172" s="92"/>
      <c r="AD172" s="15">
        <f t="shared" si="5"/>
        <v>0.4930555555555543</v>
      </c>
      <c r="AE172" s="58"/>
    </row>
    <row r="173" spans="21:31" hidden="1" x14ac:dyDescent="0.45">
      <c r="U173"/>
      <c r="V173" s="96">
        <v>0.60069444444444398</v>
      </c>
      <c r="W173" s="96">
        <f t="shared" si="4"/>
        <v>0.41319444444444653</v>
      </c>
      <c r="X173" s="39"/>
      <c r="Y173"/>
      <c r="AA173" s="92"/>
      <c r="AD173" s="15">
        <f t="shared" si="5"/>
        <v>0.49652777777777651</v>
      </c>
      <c r="AE173" s="58"/>
    </row>
    <row r="174" spans="21:31" hidden="1" x14ac:dyDescent="0.45">
      <c r="U174"/>
      <c r="V174" s="96">
        <v>0.60416666666666696</v>
      </c>
      <c r="W174" s="96">
        <f t="shared" si="4"/>
        <v>0.40972222222222432</v>
      </c>
      <c r="X174" s="39"/>
      <c r="Y174"/>
      <c r="AA174" s="92"/>
      <c r="AD174" s="15">
        <f t="shared" si="5"/>
        <v>0.49999999999999872</v>
      </c>
      <c r="AE174" s="58"/>
    </row>
    <row r="175" spans="21:31" hidden="1" x14ac:dyDescent="0.45">
      <c r="U175"/>
      <c r="V175" s="96">
        <v>0.60763888888888895</v>
      </c>
      <c r="W175" s="96">
        <f t="shared" si="4"/>
        <v>0.40625000000000211</v>
      </c>
      <c r="X175" s="39"/>
      <c r="Y175"/>
      <c r="AA175" s="92"/>
      <c r="AD175" s="15">
        <f t="shared" si="5"/>
        <v>0.50347222222222099</v>
      </c>
      <c r="AE175" s="58"/>
    </row>
    <row r="176" spans="21:31" hidden="1" x14ac:dyDescent="0.45">
      <c r="U176"/>
      <c r="V176" s="96">
        <v>0.61111111111111105</v>
      </c>
      <c r="W176" s="96">
        <f t="shared" si="4"/>
        <v>0.4027777777777799</v>
      </c>
      <c r="X176" s="39"/>
      <c r="Y176"/>
      <c r="AA176" s="92"/>
      <c r="AD176" s="15">
        <f t="shared" si="5"/>
        <v>0.5069444444444432</v>
      </c>
      <c r="AE176" s="58"/>
    </row>
    <row r="177" spans="21:31" hidden="1" x14ac:dyDescent="0.45">
      <c r="U177"/>
      <c r="V177" s="96">
        <v>0.61458333333333304</v>
      </c>
      <c r="W177" s="96">
        <f t="shared" si="4"/>
        <v>0.39930555555555769</v>
      </c>
      <c r="X177" s="39"/>
      <c r="Y177"/>
      <c r="AA177" s="92"/>
      <c r="AD177" s="15">
        <f t="shared" si="5"/>
        <v>0.51041666666666541</v>
      </c>
      <c r="AE177" s="58"/>
    </row>
    <row r="178" spans="21:31" hidden="1" x14ac:dyDescent="0.45">
      <c r="U178"/>
      <c r="V178" s="96">
        <v>0.61805555555555503</v>
      </c>
      <c r="W178" s="96">
        <f t="shared" si="4"/>
        <v>0.39583333333333548</v>
      </c>
      <c r="X178" s="39"/>
      <c r="Y178"/>
      <c r="AA178" s="92"/>
      <c r="AD178" s="15">
        <f t="shared" si="5"/>
        <v>0.51388888888888762</v>
      </c>
      <c r="AE178" s="58"/>
    </row>
    <row r="179" spans="21:31" hidden="1" x14ac:dyDescent="0.45">
      <c r="U179"/>
      <c r="V179" s="96">
        <v>0.62152777777777801</v>
      </c>
      <c r="W179" s="96">
        <f t="shared" si="4"/>
        <v>0.39236111111111327</v>
      </c>
      <c r="X179" s="39"/>
      <c r="Y179"/>
      <c r="AA179" s="92"/>
      <c r="AD179" s="15">
        <f t="shared" si="5"/>
        <v>0.51736111111110983</v>
      </c>
      <c r="AE179" s="58"/>
    </row>
    <row r="180" spans="21:31" hidden="1" x14ac:dyDescent="0.45">
      <c r="U180"/>
      <c r="V180" s="96">
        <v>0.625</v>
      </c>
      <c r="W180" s="96">
        <f t="shared" si="4"/>
        <v>0.38888888888889106</v>
      </c>
      <c r="X180" s="39"/>
      <c r="Y180"/>
      <c r="AA180" s="92"/>
      <c r="AD180" s="15">
        <f t="shared" si="5"/>
        <v>0.52083333333333204</v>
      </c>
      <c r="AE180" s="58"/>
    </row>
    <row r="181" spans="21:31" hidden="1" x14ac:dyDescent="0.45">
      <c r="U181"/>
      <c r="V181" s="96">
        <v>0.62847222222222199</v>
      </c>
      <c r="W181" s="96">
        <f t="shared" si="4"/>
        <v>0.38541666666666885</v>
      </c>
      <c r="X181" s="39"/>
      <c r="Y181"/>
      <c r="AA181" s="92"/>
      <c r="AD181" s="15">
        <f t="shared" si="5"/>
        <v>0.52430555555555425</v>
      </c>
      <c r="AE181" s="58"/>
    </row>
    <row r="182" spans="21:31" hidden="1" x14ac:dyDescent="0.45">
      <c r="U182"/>
      <c r="V182" s="96">
        <v>0.63194444444444398</v>
      </c>
      <c r="W182" s="96">
        <f t="shared" si="4"/>
        <v>0.38194444444444664</v>
      </c>
      <c r="X182" s="39"/>
      <c r="Y182"/>
      <c r="AA182" s="92"/>
      <c r="AD182" s="15">
        <f t="shared" si="5"/>
        <v>0.52777777777777646</v>
      </c>
      <c r="AE182" s="58"/>
    </row>
    <row r="183" spans="21:31" hidden="1" x14ac:dyDescent="0.45">
      <c r="U183"/>
      <c r="V183" s="96">
        <v>0.63541666666666696</v>
      </c>
      <c r="W183" s="96">
        <f t="shared" si="4"/>
        <v>0.37847222222222443</v>
      </c>
      <c r="X183" s="39"/>
      <c r="Y183"/>
      <c r="AA183" s="92"/>
      <c r="AD183" s="15">
        <f t="shared" si="5"/>
        <v>0.53124999999999867</v>
      </c>
      <c r="AE183" s="58"/>
    </row>
    <row r="184" spans="21:31" hidden="1" x14ac:dyDescent="0.45">
      <c r="U184"/>
      <c r="V184" s="96">
        <v>0.63888888888888895</v>
      </c>
      <c r="W184" s="96">
        <f t="shared" si="4"/>
        <v>0.37500000000000222</v>
      </c>
      <c r="X184" s="39"/>
      <c r="Y184"/>
      <c r="AA184" s="92"/>
      <c r="AD184" s="15">
        <f t="shared" si="5"/>
        <v>0.53472222222222088</v>
      </c>
      <c r="AE184" s="58"/>
    </row>
    <row r="185" spans="21:31" hidden="1" x14ac:dyDescent="0.45">
      <c r="U185"/>
      <c r="V185" s="96">
        <v>0.64236111111111105</v>
      </c>
      <c r="W185" s="96">
        <f t="shared" si="4"/>
        <v>0.37152777777778001</v>
      </c>
      <c r="X185" s="39"/>
      <c r="Y185"/>
      <c r="AA185" s="92"/>
      <c r="AD185" s="15">
        <f t="shared" si="5"/>
        <v>0.53819444444444309</v>
      </c>
      <c r="AE185" s="58"/>
    </row>
    <row r="186" spans="21:31" hidden="1" x14ac:dyDescent="0.45">
      <c r="U186"/>
      <c r="V186" s="96">
        <v>0.64583333333333304</v>
      </c>
      <c r="W186" s="96">
        <f t="shared" si="4"/>
        <v>0.3680555555555578</v>
      </c>
      <c r="X186" s="39"/>
      <c r="Y186"/>
      <c r="AA186" s="92"/>
      <c r="AD186" s="15">
        <f t="shared" si="5"/>
        <v>0.5416666666666653</v>
      </c>
      <c r="AE186" s="58"/>
    </row>
    <row r="187" spans="21:31" hidden="1" x14ac:dyDescent="0.45">
      <c r="U187"/>
      <c r="V187" s="96">
        <v>0.64930555555555503</v>
      </c>
      <c r="W187" s="96">
        <f t="shared" si="4"/>
        <v>0.36458333333333559</v>
      </c>
      <c r="X187" s="39"/>
      <c r="Y187"/>
      <c r="AA187" s="92"/>
      <c r="AD187" s="15">
        <f t="shared" si="5"/>
        <v>0.54513888888888751</v>
      </c>
      <c r="AE187" s="58"/>
    </row>
    <row r="188" spans="21:31" hidden="1" x14ac:dyDescent="0.45">
      <c r="U188"/>
      <c r="V188" s="96">
        <v>0.65277777777777801</v>
      </c>
      <c r="W188" s="96">
        <f t="shared" si="4"/>
        <v>0.36111111111111338</v>
      </c>
      <c r="X188" s="39"/>
      <c r="Y188"/>
      <c r="AA188" s="92"/>
      <c r="AD188" s="15">
        <f t="shared" si="5"/>
        <v>0.54861111111110972</v>
      </c>
      <c r="AE188" s="58"/>
    </row>
    <row r="189" spans="21:31" hidden="1" x14ac:dyDescent="0.45">
      <c r="U189"/>
      <c r="V189" s="96">
        <v>0.65625</v>
      </c>
      <c r="W189" s="96">
        <f t="shared" si="4"/>
        <v>0.35763888888889117</v>
      </c>
      <c r="X189" s="39"/>
      <c r="Y189"/>
      <c r="AA189" s="92"/>
      <c r="AD189" s="15">
        <f t="shared" si="5"/>
        <v>0.55208333333333193</v>
      </c>
      <c r="AE189" s="58"/>
    </row>
    <row r="190" spans="21:31" hidden="1" x14ac:dyDescent="0.45">
      <c r="U190"/>
      <c r="V190" s="96">
        <v>0.65972222222222199</v>
      </c>
      <c r="W190" s="96">
        <f t="shared" si="4"/>
        <v>0.35416666666666896</v>
      </c>
      <c r="X190" s="39"/>
      <c r="Y190"/>
      <c r="AA190" s="92"/>
      <c r="AD190" s="15">
        <f t="shared" si="5"/>
        <v>0.55555555555555414</v>
      </c>
      <c r="AE190" s="58"/>
    </row>
    <row r="191" spans="21:31" hidden="1" x14ac:dyDescent="0.45">
      <c r="U191"/>
      <c r="V191" s="96">
        <v>0.66319444444444398</v>
      </c>
      <c r="W191" s="96">
        <f t="shared" si="4"/>
        <v>0.35069444444444675</v>
      </c>
      <c r="X191" s="39"/>
      <c r="Y191"/>
      <c r="AA191" s="92"/>
      <c r="AD191" s="15">
        <f t="shared" si="5"/>
        <v>0.55902777777777635</v>
      </c>
      <c r="AE191" s="58"/>
    </row>
    <row r="192" spans="21:31" hidden="1" x14ac:dyDescent="0.45">
      <c r="U192"/>
      <c r="V192" s="96">
        <v>0.66666666666666696</v>
      </c>
      <c r="W192" s="96">
        <f t="shared" si="4"/>
        <v>0.34722222222222454</v>
      </c>
      <c r="X192" s="39"/>
      <c r="Y192"/>
      <c r="AA192" s="92"/>
      <c r="AD192" s="15">
        <f t="shared" si="5"/>
        <v>0.56249999999999856</v>
      </c>
      <c r="AE192" s="58"/>
    </row>
    <row r="193" spans="21:31" hidden="1" x14ac:dyDescent="0.45">
      <c r="U193"/>
      <c r="V193" s="96">
        <v>0.67013888888888895</v>
      </c>
      <c r="W193" s="96">
        <f t="shared" si="4"/>
        <v>0.34375000000000233</v>
      </c>
      <c r="X193" s="39"/>
      <c r="Y193"/>
      <c r="AA193" s="92"/>
      <c r="AD193" s="15">
        <f t="shared" si="5"/>
        <v>0.56597222222222077</v>
      </c>
      <c r="AE193" s="58"/>
    </row>
    <row r="194" spans="21:31" hidden="1" x14ac:dyDescent="0.45">
      <c r="U194"/>
      <c r="V194" s="96">
        <v>0.67361111111111105</v>
      </c>
      <c r="W194" s="96">
        <f t="shared" si="4"/>
        <v>0.34027777777778012</v>
      </c>
      <c r="X194" s="39"/>
      <c r="Y194"/>
      <c r="AA194" s="92"/>
      <c r="AD194" s="15">
        <f>IF(AND(HOUR(AD193)=23,MINUTE(AD193)=55),0,AD193+TIME(0,5,0))</f>
        <v>0.56944444444444298</v>
      </c>
      <c r="AE194" s="58"/>
    </row>
    <row r="195" spans="21:31" hidden="1" x14ac:dyDescent="0.45">
      <c r="U195"/>
      <c r="V195" s="96">
        <v>0.67708333333333304</v>
      </c>
      <c r="W195" s="96">
        <f t="shared" si="4"/>
        <v>0.33680555555555791</v>
      </c>
      <c r="X195" s="39"/>
      <c r="Y195"/>
      <c r="AA195" s="92"/>
      <c r="AD195" s="15">
        <f t="shared" ref="AD195:AD258" si="6">IF(AND(HOUR(AD194)=23,MINUTE(AD194)=55),0,AD194+TIME(0,5,0))</f>
        <v>0.57291666666666519</v>
      </c>
      <c r="AE195" s="58"/>
    </row>
    <row r="196" spans="21:31" hidden="1" x14ac:dyDescent="0.45">
      <c r="U196"/>
      <c r="V196" s="96">
        <v>0.68055555555555503</v>
      </c>
      <c r="W196" s="96">
        <f t="shared" ref="W196:W259" si="7">IF(W195&lt;TIME(0,5,0),1,W195-TIME(0,5,0))</f>
        <v>0.3333333333333357</v>
      </c>
      <c r="X196" s="39"/>
      <c r="Y196"/>
      <c r="AA196" s="92"/>
      <c r="AD196" s="15">
        <f t="shared" si="6"/>
        <v>0.5763888888888874</v>
      </c>
      <c r="AE196" s="58"/>
    </row>
    <row r="197" spans="21:31" hidden="1" x14ac:dyDescent="0.45">
      <c r="U197"/>
      <c r="V197" s="96">
        <v>0.68402777777777801</v>
      </c>
      <c r="W197" s="96">
        <f t="shared" si="7"/>
        <v>0.32986111111111349</v>
      </c>
      <c r="X197" s="39"/>
      <c r="Y197"/>
      <c r="AA197" s="92"/>
      <c r="AD197" s="15">
        <f t="shared" si="6"/>
        <v>0.57986111111110961</v>
      </c>
      <c r="AE197" s="58"/>
    </row>
    <row r="198" spans="21:31" hidden="1" x14ac:dyDescent="0.45">
      <c r="U198"/>
      <c r="V198" s="96">
        <v>0.6875</v>
      </c>
      <c r="W198" s="96">
        <f t="shared" si="7"/>
        <v>0.32638888888889128</v>
      </c>
      <c r="X198" s="39"/>
      <c r="Y198"/>
      <c r="AA198" s="92"/>
      <c r="AD198" s="15">
        <f t="shared" si="6"/>
        <v>0.58333333333333182</v>
      </c>
      <c r="AE198" s="58"/>
    </row>
    <row r="199" spans="21:31" hidden="1" x14ac:dyDescent="0.45">
      <c r="U199"/>
      <c r="V199" s="96">
        <v>0.69097222222222199</v>
      </c>
      <c r="W199" s="96">
        <f t="shared" si="7"/>
        <v>0.32291666666666907</v>
      </c>
      <c r="X199" s="39"/>
      <c r="Y199"/>
      <c r="AA199" s="92"/>
      <c r="AD199" s="15">
        <f t="shared" si="6"/>
        <v>0.58680555555555403</v>
      </c>
      <c r="AE199" s="58"/>
    </row>
    <row r="200" spans="21:31" hidden="1" x14ac:dyDescent="0.45">
      <c r="U200"/>
      <c r="V200" s="96">
        <v>0.69444444444444398</v>
      </c>
      <c r="W200" s="96">
        <f t="shared" si="7"/>
        <v>0.31944444444444686</v>
      </c>
      <c r="X200" s="39"/>
      <c r="Y200"/>
      <c r="AA200" s="92"/>
      <c r="AD200" s="15">
        <f t="shared" si="6"/>
        <v>0.59027777777777624</v>
      </c>
      <c r="AE200" s="58"/>
    </row>
    <row r="201" spans="21:31" hidden="1" x14ac:dyDescent="0.45">
      <c r="U201"/>
      <c r="V201" s="96">
        <v>0.69791666666666696</v>
      </c>
      <c r="W201" s="96">
        <f t="shared" si="7"/>
        <v>0.31597222222222465</v>
      </c>
      <c r="X201" s="39"/>
      <c r="Y201"/>
      <c r="AA201" s="92"/>
      <c r="AD201" s="15">
        <f t="shared" si="6"/>
        <v>0.59374999999999845</v>
      </c>
      <c r="AE201" s="58"/>
    </row>
    <row r="202" spans="21:31" hidden="1" x14ac:dyDescent="0.45">
      <c r="U202"/>
      <c r="V202" s="96">
        <v>0.70138888888888895</v>
      </c>
      <c r="W202" s="96">
        <f t="shared" si="7"/>
        <v>0.31250000000000244</v>
      </c>
      <c r="X202" s="39"/>
      <c r="Y202"/>
      <c r="AA202" s="92"/>
      <c r="AD202" s="15">
        <f t="shared" si="6"/>
        <v>0.59722222222222066</v>
      </c>
      <c r="AE202" s="58"/>
    </row>
    <row r="203" spans="21:31" hidden="1" x14ac:dyDescent="0.45">
      <c r="U203"/>
      <c r="V203" s="96">
        <v>0.70486111111111105</v>
      </c>
      <c r="W203" s="96">
        <f t="shared" si="7"/>
        <v>0.30902777777778023</v>
      </c>
      <c r="X203" s="39"/>
      <c r="Y203"/>
      <c r="AA203" s="92"/>
      <c r="AD203" s="15">
        <f t="shared" si="6"/>
        <v>0.60069444444444287</v>
      </c>
      <c r="AE203" s="58"/>
    </row>
    <row r="204" spans="21:31" hidden="1" x14ac:dyDescent="0.45">
      <c r="U204"/>
      <c r="V204" s="96">
        <v>0.70833333333333304</v>
      </c>
      <c r="W204" s="96">
        <f t="shared" si="7"/>
        <v>0.30555555555555802</v>
      </c>
      <c r="X204" s="39"/>
      <c r="Y204"/>
      <c r="AA204" s="92"/>
      <c r="AD204" s="15">
        <f t="shared" si="6"/>
        <v>0.60416666666666508</v>
      </c>
      <c r="AE204" s="58"/>
    </row>
    <row r="205" spans="21:31" hidden="1" x14ac:dyDescent="0.45">
      <c r="U205"/>
      <c r="V205" s="96">
        <v>0.71180555555555503</v>
      </c>
      <c r="W205" s="96">
        <f t="shared" si="7"/>
        <v>0.30208333333333581</v>
      </c>
      <c r="X205" s="39"/>
      <c r="Y205"/>
      <c r="AA205" s="92"/>
      <c r="AD205" s="15">
        <f t="shared" si="6"/>
        <v>0.60763888888888729</v>
      </c>
      <c r="AE205" s="58"/>
    </row>
    <row r="206" spans="21:31" hidden="1" x14ac:dyDescent="0.45">
      <c r="U206"/>
      <c r="V206" s="96">
        <v>0.71527777777777801</v>
      </c>
      <c r="W206" s="96">
        <f t="shared" si="7"/>
        <v>0.2986111111111136</v>
      </c>
      <c r="X206" s="39"/>
      <c r="Y206"/>
      <c r="AA206" s="92"/>
      <c r="AD206" s="15">
        <f t="shared" si="6"/>
        <v>0.6111111111111095</v>
      </c>
      <c r="AE206" s="58"/>
    </row>
    <row r="207" spans="21:31" hidden="1" x14ac:dyDescent="0.45">
      <c r="U207"/>
      <c r="V207" s="96">
        <v>0.71875</v>
      </c>
      <c r="W207" s="96">
        <f t="shared" si="7"/>
        <v>0.29513888888889139</v>
      </c>
      <c r="X207" s="39"/>
      <c r="Y207"/>
      <c r="AA207" s="92"/>
      <c r="AD207" s="15">
        <f t="shared" si="6"/>
        <v>0.61458333333333171</v>
      </c>
      <c r="AE207" s="58"/>
    </row>
    <row r="208" spans="21:31" hidden="1" x14ac:dyDescent="0.45">
      <c r="U208"/>
      <c r="V208" s="96">
        <v>0.72222222222222199</v>
      </c>
      <c r="W208" s="96">
        <f t="shared" si="7"/>
        <v>0.29166666666666918</v>
      </c>
      <c r="X208" s="39"/>
      <c r="Y208"/>
      <c r="AA208" s="92"/>
      <c r="AD208" s="15">
        <f t="shared" si="6"/>
        <v>0.61805555555555391</v>
      </c>
      <c r="AE208" s="58"/>
    </row>
    <row r="209" spans="21:31" hidden="1" x14ac:dyDescent="0.45">
      <c r="U209"/>
      <c r="V209" s="96">
        <v>0.72569444444444398</v>
      </c>
      <c r="W209" s="96">
        <f t="shared" si="7"/>
        <v>0.28819444444444697</v>
      </c>
      <c r="X209" s="39"/>
      <c r="Y209"/>
      <c r="AA209" s="92"/>
      <c r="AD209" s="15">
        <f t="shared" si="6"/>
        <v>0.62152777777777612</v>
      </c>
      <c r="AE209" s="58"/>
    </row>
    <row r="210" spans="21:31" hidden="1" x14ac:dyDescent="0.45">
      <c r="U210"/>
      <c r="V210" s="96">
        <v>0.72916666666666696</v>
      </c>
      <c r="W210" s="96">
        <f t="shared" si="7"/>
        <v>0.28472222222222476</v>
      </c>
      <c r="X210" s="39"/>
      <c r="Y210"/>
      <c r="AA210" s="92"/>
      <c r="AD210" s="15">
        <f t="shared" si="6"/>
        <v>0.62499999999999833</v>
      </c>
      <c r="AE210" s="58"/>
    </row>
    <row r="211" spans="21:31" hidden="1" x14ac:dyDescent="0.45">
      <c r="U211"/>
      <c r="V211" s="96">
        <v>0.73263888888888895</v>
      </c>
      <c r="W211" s="96">
        <f t="shared" si="7"/>
        <v>0.28125000000000255</v>
      </c>
      <c r="X211" s="39"/>
      <c r="Y211"/>
      <c r="AA211" s="92"/>
      <c r="AD211" s="15">
        <f t="shared" si="6"/>
        <v>0.62847222222222054</v>
      </c>
      <c r="AE211" s="58"/>
    </row>
    <row r="212" spans="21:31" hidden="1" x14ac:dyDescent="0.45">
      <c r="U212"/>
      <c r="V212" s="96">
        <v>0.73611111111111105</v>
      </c>
      <c r="W212" s="96">
        <f t="shared" si="7"/>
        <v>0.27777777777778034</v>
      </c>
      <c r="X212" s="39"/>
      <c r="Y212"/>
      <c r="AA212" s="92"/>
      <c r="AD212" s="15">
        <f t="shared" si="6"/>
        <v>0.63194444444444275</v>
      </c>
      <c r="AE212" s="58"/>
    </row>
    <row r="213" spans="21:31" hidden="1" x14ac:dyDescent="0.45">
      <c r="U213"/>
      <c r="V213" s="96">
        <v>0.73958333333333304</v>
      </c>
      <c r="W213" s="96">
        <f t="shared" si="7"/>
        <v>0.27430555555555813</v>
      </c>
      <c r="X213" s="39"/>
      <c r="Y213"/>
      <c r="AA213" s="92"/>
      <c r="AD213" s="15">
        <f t="shared" si="6"/>
        <v>0.63541666666666496</v>
      </c>
      <c r="AE213" s="58"/>
    </row>
    <row r="214" spans="21:31" hidden="1" x14ac:dyDescent="0.45">
      <c r="U214"/>
      <c r="V214" s="96">
        <v>0.74305555555555503</v>
      </c>
      <c r="W214" s="96">
        <f t="shared" si="7"/>
        <v>0.27083333333333592</v>
      </c>
      <c r="X214" s="39"/>
      <c r="Y214"/>
      <c r="AA214" s="92"/>
      <c r="AD214" s="15">
        <f t="shared" si="6"/>
        <v>0.63888888888888717</v>
      </c>
      <c r="AE214" s="58"/>
    </row>
    <row r="215" spans="21:31" hidden="1" x14ac:dyDescent="0.45">
      <c r="U215"/>
      <c r="V215" s="96">
        <v>0.74652777777777801</v>
      </c>
      <c r="W215" s="96">
        <f t="shared" si="7"/>
        <v>0.26736111111111371</v>
      </c>
      <c r="X215" s="39"/>
      <c r="Y215"/>
      <c r="AA215" s="92"/>
      <c r="AD215" s="15">
        <f t="shared" si="6"/>
        <v>0.64236111111110938</v>
      </c>
      <c r="AE215" s="58"/>
    </row>
    <row r="216" spans="21:31" hidden="1" x14ac:dyDescent="0.45">
      <c r="U216"/>
      <c r="V216" s="96">
        <v>0.75</v>
      </c>
      <c r="W216" s="96">
        <f t="shared" si="7"/>
        <v>0.2638888888888915</v>
      </c>
      <c r="X216" s="39"/>
      <c r="Y216"/>
      <c r="AA216" s="92"/>
      <c r="AD216" s="15">
        <f t="shared" si="6"/>
        <v>0.64583333333333159</v>
      </c>
      <c r="AE216" s="58"/>
    </row>
    <row r="217" spans="21:31" hidden="1" x14ac:dyDescent="0.45">
      <c r="U217"/>
      <c r="V217" s="96">
        <v>0.75347222222222199</v>
      </c>
      <c r="W217" s="96">
        <f t="shared" si="7"/>
        <v>0.26041666666666929</v>
      </c>
      <c r="X217" s="39"/>
      <c r="Y217"/>
      <c r="AA217" s="92"/>
      <c r="AD217" s="15">
        <f t="shared" si="6"/>
        <v>0.6493055555555538</v>
      </c>
      <c r="AE217" s="58"/>
    </row>
    <row r="218" spans="21:31" hidden="1" x14ac:dyDescent="0.45">
      <c r="U218"/>
      <c r="V218" s="96">
        <v>0.75694444444444398</v>
      </c>
      <c r="W218" s="96">
        <f t="shared" si="7"/>
        <v>0.25694444444444708</v>
      </c>
      <c r="X218" s="39"/>
      <c r="Y218"/>
      <c r="AA218" s="92"/>
      <c r="AD218" s="15">
        <f t="shared" si="6"/>
        <v>0.65277777777777601</v>
      </c>
      <c r="AE218" s="58"/>
    </row>
    <row r="219" spans="21:31" hidden="1" x14ac:dyDescent="0.45">
      <c r="U219"/>
      <c r="V219" s="96">
        <v>0.76041666666666696</v>
      </c>
      <c r="W219" s="96">
        <f t="shared" si="7"/>
        <v>0.25347222222222487</v>
      </c>
      <c r="X219" s="39"/>
      <c r="Y219"/>
      <c r="AA219" s="92"/>
      <c r="AD219" s="15">
        <f t="shared" si="6"/>
        <v>0.65624999999999822</v>
      </c>
      <c r="AE219" s="58"/>
    </row>
    <row r="220" spans="21:31" hidden="1" x14ac:dyDescent="0.45">
      <c r="U220"/>
      <c r="V220" s="96">
        <v>0.76388888888888895</v>
      </c>
      <c r="W220" s="96">
        <f t="shared" si="7"/>
        <v>0.25000000000000266</v>
      </c>
      <c r="X220" s="39"/>
      <c r="Y220"/>
      <c r="AA220" s="92"/>
      <c r="AD220" s="15">
        <f t="shared" si="6"/>
        <v>0.65972222222222043</v>
      </c>
      <c r="AE220" s="58"/>
    </row>
    <row r="221" spans="21:31" hidden="1" x14ac:dyDescent="0.45">
      <c r="U221"/>
      <c r="V221" s="96">
        <v>0.76736111111111105</v>
      </c>
      <c r="W221" s="96">
        <f t="shared" si="7"/>
        <v>0.24652777777778045</v>
      </c>
      <c r="X221" s="39"/>
      <c r="Y221"/>
      <c r="AA221" s="92"/>
      <c r="AD221" s="15">
        <f t="shared" si="6"/>
        <v>0.66319444444444264</v>
      </c>
      <c r="AE221" s="58"/>
    </row>
    <row r="222" spans="21:31" hidden="1" x14ac:dyDescent="0.45">
      <c r="U222"/>
      <c r="V222" s="96">
        <v>0.77083333333333304</v>
      </c>
      <c r="W222" s="96">
        <f t="shared" si="7"/>
        <v>0.24305555555555824</v>
      </c>
      <c r="X222" s="39"/>
      <c r="Y222"/>
      <c r="AA222" s="92"/>
      <c r="AD222" s="15">
        <f t="shared" si="6"/>
        <v>0.66666666666666485</v>
      </c>
      <c r="AE222" s="58"/>
    </row>
    <row r="223" spans="21:31" hidden="1" x14ac:dyDescent="0.45">
      <c r="U223"/>
      <c r="V223" s="96">
        <v>0.77430555555555503</v>
      </c>
      <c r="W223" s="96">
        <f t="shared" si="7"/>
        <v>0.23958333333333603</v>
      </c>
      <c r="X223" s="39"/>
      <c r="Y223"/>
      <c r="AA223" s="92"/>
      <c r="AD223" s="15">
        <f t="shared" si="6"/>
        <v>0.67013888888888706</v>
      </c>
      <c r="AE223" s="58"/>
    </row>
    <row r="224" spans="21:31" hidden="1" x14ac:dyDescent="0.45">
      <c r="U224"/>
      <c r="V224" s="96">
        <v>0.77777777777777801</v>
      </c>
      <c r="W224" s="96">
        <f t="shared" si="7"/>
        <v>0.23611111111111382</v>
      </c>
      <c r="X224" s="39"/>
      <c r="Y224"/>
      <c r="AA224" s="92"/>
      <c r="AD224" s="15">
        <f t="shared" si="6"/>
        <v>0.67361111111110927</v>
      </c>
      <c r="AE224" s="58"/>
    </row>
    <row r="225" spans="21:31" hidden="1" x14ac:dyDescent="0.45">
      <c r="U225"/>
      <c r="V225" s="96">
        <v>0.78125</v>
      </c>
      <c r="W225" s="96">
        <f t="shared" si="7"/>
        <v>0.23263888888889162</v>
      </c>
      <c r="X225" s="39"/>
      <c r="Y225"/>
      <c r="AA225" s="92"/>
      <c r="AD225" s="15">
        <f t="shared" si="6"/>
        <v>0.67708333333333148</v>
      </c>
      <c r="AE225" s="58"/>
    </row>
    <row r="226" spans="21:31" hidden="1" x14ac:dyDescent="0.45">
      <c r="U226"/>
      <c r="V226" s="96">
        <v>0.78472222222222199</v>
      </c>
      <c r="W226" s="96">
        <f t="shared" si="7"/>
        <v>0.22916666666666941</v>
      </c>
      <c r="X226" s="39"/>
      <c r="Y226"/>
      <c r="AA226" s="92"/>
      <c r="AD226" s="15">
        <f t="shared" si="6"/>
        <v>0.68055555555555369</v>
      </c>
      <c r="AE226" s="58"/>
    </row>
    <row r="227" spans="21:31" hidden="1" x14ac:dyDescent="0.45">
      <c r="U227"/>
      <c r="V227" s="96">
        <v>0.78819444444444398</v>
      </c>
      <c r="W227" s="96">
        <f t="shared" si="7"/>
        <v>0.2256944444444472</v>
      </c>
      <c r="X227" s="39"/>
      <c r="Y227"/>
      <c r="AA227" s="92"/>
      <c r="AD227" s="15">
        <f t="shared" si="6"/>
        <v>0.6840277777777759</v>
      </c>
      <c r="AE227" s="58"/>
    </row>
    <row r="228" spans="21:31" hidden="1" x14ac:dyDescent="0.45">
      <c r="U228"/>
      <c r="V228" s="96">
        <v>0.79166666666666696</v>
      </c>
      <c r="W228" s="96">
        <f t="shared" si="7"/>
        <v>0.22222222222222499</v>
      </c>
      <c r="X228" s="39"/>
      <c r="Y228"/>
      <c r="AA228" s="92"/>
      <c r="AD228" s="15">
        <f t="shared" si="6"/>
        <v>0.68749999999999811</v>
      </c>
      <c r="AE228" s="58"/>
    </row>
    <row r="229" spans="21:31" hidden="1" x14ac:dyDescent="0.45">
      <c r="U229"/>
      <c r="V229" s="96">
        <v>0.79513888888888895</v>
      </c>
      <c r="W229" s="96">
        <f t="shared" si="7"/>
        <v>0.21875000000000278</v>
      </c>
      <c r="X229" s="39"/>
      <c r="Y229"/>
      <c r="AA229" s="92"/>
      <c r="AD229" s="15">
        <f t="shared" si="6"/>
        <v>0.69097222222222032</v>
      </c>
      <c r="AE229" s="58"/>
    </row>
    <row r="230" spans="21:31" hidden="1" x14ac:dyDescent="0.45">
      <c r="U230"/>
      <c r="V230" s="96">
        <v>0.79861111111111105</v>
      </c>
      <c r="W230" s="96">
        <f t="shared" si="7"/>
        <v>0.21527777777778057</v>
      </c>
      <c r="X230" s="39"/>
      <c r="Y230"/>
      <c r="AA230" s="92"/>
      <c r="AD230" s="15">
        <f t="shared" si="6"/>
        <v>0.69444444444444253</v>
      </c>
      <c r="AE230" s="58"/>
    </row>
    <row r="231" spans="21:31" hidden="1" x14ac:dyDescent="0.45">
      <c r="U231"/>
      <c r="V231" s="96">
        <v>0.80208333333333304</v>
      </c>
      <c r="W231" s="96">
        <f t="shared" si="7"/>
        <v>0.21180555555555836</v>
      </c>
      <c r="X231" s="39"/>
      <c r="Y231"/>
      <c r="AA231" s="92"/>
      <c r="AD231" s="15">
        <f t="shared" si="6"/>
        <v>0.69791666666666474</v>
      </c>
      <c r="AE231" s="58"/>
    </row>
    <row r="232" spans="21:31" hidden="1" x14ac:dyDescent="0.45">
      <c r="U232"/>
      <c r="V232" s="96">
        <v>0.80555555555555503</v>
      </c>
      <c r="W232" s="96">
        <f t="shared" si="7"/>
        <v>0.20833333333333615</v>
      </c>
      <c r="X232" s="39"/>
      <c r="Y232"/>
      <c r="AA232" s="92"/>
      <c r="AD232" s="15">
        <f t="shared" si="6"/>
        <v>0.70138888888888695</v>
      </c>
      <c r="AE232" s="58"/>
    </row>
    <row r="233" spans="21:31" hidden="1" x14ac:dyDescent="0.45">
      <c r="U233"/>
      <c r="V233" s="96">
        <v>0.80902777777777801</v>
      </c>
      <c r="W233" s="96">
        <f t="shared" si="7"/>
        <v>0.20486111111111394</v>
      </c>
      <c r="X233" s="39"/>
      <c r="Y233"/>
      <c r="AA233" s="92"/>
      <c r="AD233" s="15">
        <f t="shared" si="6"/>
        <v>0.70486111111110916</v>
      </c>
      <c r="AE233" s="58"/>
    </row>
    <row r="234" spans="21:31" hidden="1" x14ac:dyDescent="0.45">
      <c r="U234"/>
      <c r="V234" s="96">
        <v>0.8125</v>
      </c>
      <c r="W234" s="96">
        <f t="shared" si="7"/>
        <v>0.20138888888889173</v>
      </c>
      <c r="X234" s="39"/>
      <c r="Y234"/>
      <c r="AA234" s="92"/>
      <c r="AD234" s="15">
        <f t="shared" si="6"/>
        <v>0.70833333333333137</v>
      </c>
      <c r="AE234" s="58"/>
    </row>
    <row r="235" spans="21:31" hidden="1" x14ac:dyDescent="0.45">
      <c r="U235"/>
      <c r="V235" s="96">
        <v>0.81597222222222199</v>
      </c>
      <c r="W235" s="96">
        <f t="shared" si="7"/>
        <v>0.19791666666666952</v>
      </c>
      <c r="X235" s="39"/>
      <c r="Y235"/>
      <c r="AA235" s="92"/>
      <c r="AD235" s="15">
        <f t="shared" si="6"/>
        <v>0.71180555555555358</v>
      </c>
      <c r="AE235" s="58"/>
    </row>
    <row r="236" spans="21:31" hidden="1" x14ac:dyDescent="0.45">
      <c r="U236"/>
      <c r="V236" s="96">
        <v>0.81944444444444398</v>
      </c>
      <c r="W236" s="96">
        <f t="shared" si="7"/>
        <v>0.19444444444444731</v>
      </c>
      <c r="X236" s="39"/>
      <c r="Y236"/>
      <c r="AA236" s="92"/>
      <c r="AD236" s="15">
        <f t="shared" si="6"/>
        <v>0.71527777777777579</v>
      </c>
      <c r="AE236" s="58"/>
    </row>
    <row r="237" spans="21:31" hidden="1" x14ac:dyDescent="0.45">
      <c r="U237"/>
      <c r="V237" s="96">
        <v>0.82291666666666696</v>
      </c>
      <c r="W237" s="96">
        <f t="shared" si="7"/>
        <v>0.1909722222222251</v>
      </c>
      <c r="X237" s="39"/>
      <c r="Y237"/>
      <c r="AA237" s="92"/>
      <c r="AD237" s="15">
        <f t="shared" si="6"/>
        <v>0.718749999999998</v>
      </c>
      <c r="AE237" s="58"/>
    </row>
    <row r="238" spans="21:31" hidden="1" x14ac:dyDescent="0.45">
      <c r="U238"/>
      <c r="V238" s="96">
        <v>0.82638888888888895</v>
      </c>
      <c r="W238" s="96">
        <f t="shared" si="7"/>
        <v>0.18750000000000289</v>
      </c>
      <c r="X238" s="39"/>
      <c r="Y238"/>
      <c r="AA238" s="92"/>
      <c r="AD238" s="15">
        <f t="shared" si="6"/>
        <v>0.72222222222222021</v>
      </c>
      <c r="AE238" s="58"/>
    </row>
    <row r="239" spans="21:31" hidden="1" x14ac:dyDescent="0.45">
      <c r="U239"/>
      <c r="V239" s="96">
        <v>0.82986111111111105</v>
      </c>
      <c r="W239" s="96">
        <f t="shared" si="7"/>
        <v>0.18402777777778068</v>
      </c>
      <c r="X239" s="39"/>
      <c r="Y239"/>
      <c r="AA239" s="92"/>
      <c r="AD239" s="15">
        <f t="shared" si="6"/>
        <v>0.72569444444444242</v>
      </c>
      <c r="AE239" s="58"/>
    </row>
    <row r="240" spans="21:31" hidden="1" x14ac:dyDescent="0.45">
      <c r="U240"/>
      <c r="V240" s="96">
        <v>0.83333333333333304</v>
      </c>
      <c r="W240" s="96">
        <f t="shared" si="7"/>
        <v>0.18055555555555847</v>
      </c>
      <c r="X240" s="39"/>
      <c r="Y240"/>
      <c r="AA240" s="92"/>
      <c r="AD240" s="15">
        <f t="shared" si="6"/>
        <v>0.72916666666666463</v>
      </c>
      <c r="AE240" s="58"/>
    </row>
    <row r="241" spans="21:31" hidden="1" x14ac:dyDescent="0.45">
      <c r="U241"/>
      <c r="V241" s="96">
        <v>0.83680555555555503</v>
      </c>
      <c r="W241" s="96">
        <f t="shared" si="7"/>
        <v>0.17708333333333626</v>
      </c>
      <c r="X241" s="39"/>
      <c r="Y241"/>
      <c r="AA241" s="92"/>
      <c r="AD241" s="15">
        <f t="shared" si="6"/>
        <v>0.73263888888888684</v>
      </c>
      <c r="AE241" s="58"/>
    </row>
    <row r="242" spans="21:31" hidden="1" x14ac:dyDescent="0.45">
      <c r="U242"/>
      <c r="V242" s="96">
        <v>0.84027777777777801</v>
      </c>
      <c r="W242" s="96">
        <f t="shared" si="7"/>
        <v>0.17361111111111405</v>
      </c>
      <c r="X242" s="39"/>
      <c r="Y242"/>
      <c r="AA242" s="92"/>
      <c r="AD242" s="15">
        <f t="shared" si="6"/>
        <v>0.73611111111110905</v>
      </c>
      <c r="AE242" s="64"/>
    </row>
    <row r="243" spans="21:31" hidden="1" x14ac:dyDescent="0.45">
      <c r="U243"/>
      <c r="V243" s="96">
        <v>0.84375</v>
      </c>
      <c r="W243" s="96">
        <f t="shared" si="7"/>
        <v>0.17013888888889184</v>
      </c>
      <c r="X243" s="39"/>
      <c r="Y243"/>
      <c r="AA243" s="92"/>
      <c r="AD243" s="15">
        <f t="shared" si="6"/>
        <v>0.73958333333333126</v>
      </c>
      <c r="AE243" s="64"/>
    </row>
    <row r="244" spans="21:31" hidden="1" x14ac:dyDescent="0.45">
      <c r="U244"/>
      <c r="V244" s="96">
        <v>0.84722222222222199</v>
      </c>
      <c r="W244" s="96">
        <f t="shared" si="7"/>
        <v>0.16666666666666963</v>
      </c>
      <c r="X244" s="39"/>
      <c r="Y244"/>
      <c r="AA244" s="92"/>
      <c r="AD244" s="15">
        <f t="shared" si="6"/>
        <v>0.74305555555555347</v>
      </c>
      <c r="AE244" s="64"/>
    </row>
    <row r="245" spans="21:31" hidden="1" x14ac:dyDescent="0.45">
      <c r="U245"/>
      <c r="V245" s="96">
        <v>0.85069444444444398</v>
      </c>
      <c r="W245" s="96">
        <f t="shared" si="7"/>
        <v>0.16319444444444742</v>
      </c>
      <c r="X245" s="39"/>
      <c r="Y245"/>
      <c r="AA245" s="92"/>
      <c r="AD245" s="15">
        <f t="shared" si="6"/>
        <v>0.74652777777777568</v>
      </c>
      <c r="AE245" s="64"/>
    </row>
    <row r="246" spans="21:31" hidden="1" x14ac:dyDescent="0.45">
      <c r="U246"/>
      <c r="V246" s="96">
        <v>0.85416666666666696</v>
      </c>
      <c r="W246" s="96">
        <f t="shared" si="7"/>
        <v>0.15972222222222521</v>
      </c>
      <c r="X246" s="39"/>
      <c r="Y246"/>
      <c r="AA246"/>
      <c r="AD246" s="15">
        <f t="shared" si="6"/>
        <v>0.74999999999999789</v>
      </c>
      <c r="AE246" s="64"/>
    </row>
    <row r="247" spans="21:31" hidden="1" x14ac:dyDescent="0.45">
      <c r="U247"/>
      <c r="V247" s="96">
        <v>0.85763888888888895</v>
      </c>
      <c r="W247" s="96">
        <f t="shared" si="7"/>
        <v>0.156250000000003</v>
      </c>
      <c r="X247" s="39"/>
      <c r="Y247"/>
      <c r="AA247"/>
      <c r="AD247" s="15">
        <f t="shared" si="6"/>
        <v>0.7534722222222201</v>
      </c>
      <c r="AE247" s="64"/>
    </row>
    <row r="248" spans="21:31" hidden="1" x14ac:dyDescent="0.45">
      <c r="U248"/>
      <c r="V248" s="96">
        <v>0.86111111111111105</v>
      </c>
      <c r="W248" s="96">
        <f t="shared" si="7"/>
        <v>0.15277777777778079</v>
      </c>
      <c r="X248" s="39"/>
      <c r="Y248"/>
      <c r="AA248"/>
      <c r="AD248" s="15">
        <f t="shared" si="6"/>
        <v>0.75694444444444231</v>
      </c>
      <c r="AE248" s="64"/>
    </row>
    <row r="249" spans="21:31" hidden="1" x14ac:dyDescent="0.45">
      <c r="U249"/>
      <c r="V249" s="96">
        <v>0.86458333333333304</v>
      </c>
      <c r="W249" s="96">
        <f t="shared" si="7"/>
        <v>0.14930555555555858</v>
      </c>
      <c r="X249" s="39"/>
      <c r="Y249"/>
      <c r="AA249"/>
      <c r="AD249" s="15">
        <f t="shared" si="6"/>
        <v>0.76041666666666452</v>
      </c>
      <c r="AE249" s="64"/>
    </row>
    <row r="250" spans="21:31" hidden="1" x14ac:dyDescent="0.45">
      <c r="U250"/>
      <c r="V250" s="96">
        <v>0.86805555555555503</v>
      </c>
      <c r="W250" s="96">
        <f t="shared" si="7"/>
        <v>0.14583333333333637</v>
      </c>
      <c r="X250" s="39"/>
      <c r="Y250"/>
      <c r="AA250"/>
      <c r="AD250" s="15">
        <f t="shared" si="6"/>
        <v>0.76388888888888673</v>
      </c>
      <c r="AE250" s="64"/>
    </row>
    <row r="251" spans="21:31" hidden="1" x14ac:dyDescent="0.45">
      <c r="U251"/>
      <c r="V251" s="96">
        <v>0.87152777777777801</v>
      </c>
      <c r="W251" s="96">
        <f t="shared" si="7"/>
        <v>0.14236111111111416</v>
      </c>
      <c r="X251" s="39"/>
      <c r="Y251"/>
      <c r="AA251"/>
      <c r="AD251" s="15">
        <f t="shared" si="6"/>
        <v>0.76736111111110894</v>
      </c>
      <c r="AE251" s="64"/>
    </row>
    <row r="252" spans="21:31" hidden="1" x14ac:dyDescent="0.45">
      <c r="U252"/>
      <c r="V252" s="96">
        <v>0.875</v>
      </c>
      <c r="W252" s="96">
        <f t="shared" si="7"/>
        <v>0.13888888888889195</v>
      </c>
      <c r="X252" s="39"/>
      <c r="Y252"/>
      <c r="AA252"/>
      <c r="AD252" s="15">
        <f t="shared" si="6"/>
        <v>0.77083333333333115</v>
      </c>
      <c r="AE252" s="64"/>
    </row>
    <row r="253" spans="21:31" hidden="1" x14ac:dyDescent="0.45">
      <c r="U253"/>
      <c r="V253" s="96">
        <v>0.87847222222222199</v>
      </c>
      <c r="W253" s="96">
        <f t="shared" si="7"/>
        <v>0.13541666666666974</v>
      </c>
      <c r="X253" s="39"/>
      <c r="Y253"/>
      <c r="AA253"/>
      <c r="AD253" s="15">
        <f t="shared" si="6"/>
        <v>0.77430555555555336</v>
      </c>
    </row>
    <row r="254" spans="21:31" hidden="1" x14ac:dyDescent="0.45">
      <c r="U254"/>
      <c r="V254" s="96">
        <v>0.88194444444444398</v>
      </c>
      <c r="W254" s="96">
        <f t="shared" si="7"/>
        <v>0.13194444444444753</v>
      </c>
      <c r="X254" s="39"/>
      <c r="Y254"/>
      <c r="AA254"/>
      <c r="AD254" s="15">
        <f t="shared" si="6"/>
        <v>0.77777777777777557</v>
      </c>
    </row>
    <row r="255" spans="21:31" hidden="1" x14ac:dyDescent="0.45">
      <c r="U255"/>
      <c r="V255" s="96">
        <v>0.88541666666666696</v>
      </c>
      <c r="W255" s="96">
        <f t="shared" si="7"/>
        <v>0.12847222222222532</v>
      </c>
      <c r="X255" s="39"/>
      <c r="Y255"/>
      <c r="AA255"/>
      <c r="AD255" s="15">
        <f t="shared" si="6"/>
        <v>0.78124999999999778</v>
      </c>
    </row>
    <row r="256" spans="21:31" hidden="1" x14ac:dyDescent="0.45">
      <c r="U256"/>
      <c r="V256" s="96">
        <v>0.88888888888888895</v>
      </c>
      <c r="W256" s="96">
        <f t="shared" si="7"/>
        <v>0.12500000000000311</v>
      </c>
      <c r="X256" s="39"/>
      <c r="Y256"/>
      <c r="AA256"/>
      <c r="AD256" s="15">
        <f t="shared" si="6"/>
        <v>0.78472222222221999</v>
      </c>
    </row>
    <row r="257" spans="21:30" hidden="1" x14ac:dyDescent="0.45">
      <c r="U257"/>
      <c r="V257" s="96">
        <v>0.89236111111111105</v>
      </c>
      <c r="W257" s="96">
        <f t="shared" si="7"/>
        <v>0.12152777777778088</v>
      </c>
      <c r="X257" s="39"/>
      <c r="Y257"/>
      <c r="AA257"/>
      <c r="AD257" s="15">
        <f t="shared" si="6"/>
        <v>0.7881944444444422</v>
      </c>
    </row>
    <row r="258" spans="21:30" hidden="1" x14ac:dyDescent="0.45">
      <c r="U258"/>
      <c r="V258" s="96">
        <v>0.89583333333333304</v>
      </c>
      <c r="W258" s="96">
        <f t="shared" si="7"/>
        <v>0.11805555555555866</v>
      </c>
      <c r="X258" s="39"/>
      <c r="Y258"/>
      <c r="AA258"/>
      <c r="AD258" s="15">
        <f t="shared" si="6"/>
        <v>0.79166666666666441</v>
      </c>
    </row>
    <row r="259" spans="21:30" hidden="1" x14ac:dyDescent="0.45">
      <c r="U259"/>
      <c r="V259" s="96">
        <v>0.89930555555555503</v>
      </c>
      <c r="W259" s="96">
        <f t="shared" si="7"/>
        <v>0.11458333333333644</v>
      </c>
      <c r="X259" s="39"/>
      <c r="Y259"/>
      <c r="AA259"/>
      <c r="AD259" s="15">
        <f t="shared" ref="AD259:AD292" si="8">IF(AND(HOUR(AD258)=23,MINUTE(AD258)=55),0,AD258+TIME(0,5,0))</f>
        <v>0.79513888888888662</v>
      </c>
    </row>
    <row r="260" spans="21:30" hidden="1" x14ac:dyDescent="0.45">
      <c r="U260"/>
      <c r="V260" s="96">
        <v>0.90277777777777801</v>
      </c>
      <c r="W260" s="96">
        <f t="shared" ref="W260:W275" si="9">IF(W259&lt;TIME(0,5,0),1,W259-TIME(0,5,0))</f>
        <v>0.11111111111111421</v>
      </c>
      <c r="X260" s="39"/>
      <c r="Y260"/>
      <c r="AA260"/>
      <c r="AD260" s="15">
        <f t="shared" si="8"/>
        <v>0.79861111111110883</v>
      </c>
    </row>
    <row r="261" spans="21:30" hidden="1" x14ac:dyDescent="0.45">
      <c r="U261"/>
      <c r="V261" s="96">
        <v>0.90625</v>
      </c>
      <c r="W261" s="96">
        <f t="shared" si="9"/>
        <v>0.10763888888889199</v>
      </c>
      <c r="X261" s="39"/>
      <c r="Y261"/>
      <c r="AA261"/>
      <c r="AD261" s="15">
        <f t="shared" si="8"/>
        <v>0.80208333333333104</v>
      </c>
    </row>
    <row r="262" spans="21:30" hidden="1" x14ac:dyDescent="0.45">
      <c r="U262"/>
      <c r="V262" s="96">
        <v>0.90972222222222199</v>
      </c>
      <c r="W262" s="96">
        <f t="shared" si="9"/>
        <v>0.10416666666666977</v>
      </c>
      <c r="X262" s="39"/>
      <c r="Y262"/>
      <c r="AA262"/>
      <c r="AD262" s="15">
        <f t="shared" si="8"/>
        <v>0.80555555555555325</v>
      </c>
    </row>
    <row r="263" spans="21:30" hidden="1" x14ac:dyDescent="0.45">
      <c r="U263"/>
      <c r="V263" s="96">
        <v>0.91319444444444398</v>
      </c>
      <c r="W263" s="96">
        <f t="shared" si="9"/>
        <v>0.10069444444444754</v>
      </c>
      <c r="X263" s="39"/>
      <c r="Y263"/>
      <c r="AA263"/>
      <c r="AD263" s="15">
        <f t="shared" si="8"/>
        <v>0.80902777777777546</v>
      </c>
    </row>
    <row r="264" spans="21:30" hidden="1" x14ac:dyDescent="0.45">
      <c r="U264"/>
      <c r="V264" s="96">
        <v>0.91666666666666696</v>
      </c>
      <c r="W264" s="96">
        <f t="shared" si="9"/>
        <v>9.7222222222225319E-2</v>
      </c>
      <c r="X264" s="39"/>
      <c r="Y264"/>
      <c r="AA264"/>
      <c r="AD264" s="15">
        <f t="shared" si="8"/>
        <v>0.81249999999999767</v>
      </c>
    </row>
    <row r="265" spans="21:30" hidden="1" x14ac:dyDescent="0.45">
      <c r="U265"/>
      <c r="V265" s="96">
        <v>0.92013888888888895</v>
      </c>
      <c r="W265" s="96">
        <f t="shared" si="9"/>
        <v>9.3750000000003095E-2</v>
      </c>
      <c r="X265" s="39"/>
      <c r="Y265"/>
      <c r="AA265"/>
      <c r="AD265" s="15">
        <f t="shared" si="8"/>
        <v>0.81597222222221988</v>
      </c>
    </row>
    <row r="266" spans="21:30" hidden="1" x14ac:dyDescent="0.45">
      <c r="U266"/>
      <c r="V266" s="96">
        <v>0.92361111111111105</v>
      </c>
      <c r="W266" s="96">
        <f t="shared" si="9"/>
        <v>9.0277777777780871E-2</v>
      </c>
      <c r="X266" s="39"/>
      <c r="Y266"/>
      <c r="AA266"/>
      <c r="AD266" s="15">
        <f t="shared" si="8"/>
        <v>0.81944444444444209</v>
      </c>
    </row>
    <row r="267" spans="21:30" hidden="1" x14ac:dyDescent="0.45">
      <c r="U267"/>
      <c r="V267" s="96">
        <v>0.92708333333333304</v>
      </c>
      <c r="W267" s="96">
        <f t="shared" si="9"/>
        <v>8.6805555555558647E-2</v>
      </c>
      <c r="X267" s="39"/>
      <c r="Y267"/>
      <c r="AA267"/>
      <c r="AD267" s="15">
        <f t="shared" si="8"/>
        <v>0.8229166666666643</v>
      </c>
    </row>
    <row r="268" spans="21:30" hidden="1" x14ac:dyDescent="0.45">
      <c r="U268"/>
      <c r="V268" s="96">
        <v>0.93055555555555503</v>
      </c>
      <c r="W268" s="96">
        <f t="shared" si="9"/>
        <v>8.3333333333336423E-2</v>
      </c>
      <c r="X268" s="39"/>
      <c r="Y268"/>
      <c r="AA268"/>
      <c r="AD268" s="15">
        <f t="shared" si="8"/>
        <v>0.82638888888888651</v>
      </c>
    </row>
    <row r="269" spans="21:30" hidden="1" x14ac:dyDescent="0.45">
      <c r="U269"/>
      <c r="V269" s="96">
        <v>0.93402777777777801</v>
      </c>
      <c r="W269" s="96">
        <f t="shared" si="9"/>
        <v>7.98611111111142E-2</v>
      </c>
      <c r="X269" s="39"/>
      <c r="Y269"/>
      <c r="AA269"/>
      <c r="AD269" s="15">
        <f t="shared" si="8"/>
        <v>0.82986111111110872</v>
      </c>
    </row>
    <row r="270" spans="21:30" hidden="1" x14ac:dyDescent="0.45">
      <c r="U270"/>
      <c r="V270" s="96">
        <v>0.9375</v>
      </c>
      <c r="W270" s="96">
        <f t="shared" si="9"/>
        <v>7.6388888888891976E-2</v>
      </c>
      <c r="X270" s="39"/>
      <c r="Y270"/>
      <c r="AA270"/>
      <c r="AD270" s="15">
        <f t="shared" si="8"/>
        <v>0.83333333333333093</v>
      </c>
    </row>
    <row r="271" spans="21:30" hidden="1" x14ac:dyDescent="0.45">
      <c r="U271"/>
      <c r="V271" s="96">
        <v>0.94097222222222199</v>
      </c>
      <c r="W271" s="96">
        <f t="shared" si="9"/>
        <v>7.2916666666669752E-2</v>
      </c>
      <c r="X271" s="39"/>
      <c r="Y271"/>
      <c r="AA271"/>
      <c r="AD271" s="15">
        <f t="shared" si="8"/>
        <v>0.83680555555555314</v>
      </c>
    </row>
    <row r="272" spans="21:30" hidden="1" x14ac:dyDescent="0.45">
      <c r="U272"/>
      <c r="V272" s="96">
        <v>0.94444444444444398</v>
      </c>
      <c r="W272" s="96">
        <f t="shared" si="9"/>
        <v>6.9444444444447528E-2</v>
      </c>
      <c r="X272" s="39"/>
      <c r="Y272"/>
      <c r="AA272"/>
      <c r="AD272" s="15">
        <f t="shared" si="8"/>
        <v>0.84027777777777535</v>
      </c>
    </row>
    <row r="273" spans="21:30" hidden="1" x14ac:dyDescent="0.45">
      <c r="U273"/>
      <c r="V273" s="96">
        <v>0.94791666666666696</v>
      </c>
      <c r="W273" s="96">
        <f t="shared" si="9"/>
        <v>6.5972222222225305E-2</v>
      </c>
      <c r="X273" s="39"/>
      <c r="Y273"/>
      <c r="AA273"/>
      <c r="AD273" s="15">
        <f t="shared" si="8"/>
        <v>0.84374999999999756</v>
      </c>
    </row>
    <row r="274" spans="21:30" hidden="1" x14ac:dyDescent="0.45">
      <c r="U274"/>
      <c r="V274" s="96">
        <v>0.95138888888888895</v>
      </c>
      <c r="W274" s="96">
        <f t="shared" si="9"/>
        <v>6.2500000000003081E-2</v>
      </c>
      <c r="X274" s="39"/>
      <c r="Y274"/>
      <c r="AA274"/>
      <c r="AD274" s="15">
        <f t="shared" si="8"/>
        <v>0.84722222222221977</v>
      </c>
    </row>
    <row r="275" spans="21:30" hidden="1" x14ac:dyDescent="0.45">
      <c r="U275"/>
      <c r="V275" s="96">
        <v>0.95486111111111105</v>
      </c>
      <c r="W275" s="96">
        <f t="shared" si="9"/>
        <v>5.9027777777780857E-2</v>
      </c>
      <c r="X275" s="39"/>
      <c r="Y275"/>
      <c r="AA275"/>
      <c r="AD275" s="15">
        <f t="shared" si="8"/>
        <v>0.85069444444444198</v>
      </c>
    </row>
    <row r="276" spans="21:30" hidden="1" x14ac:dyDescent="0.45">
      <c r="U276"/>
      <c r="V276" s="96">
        <v>0.95833333333333304</v>
      </c>
      <c r="W276" s="96">
        <f>IF(W275&lt;TIME(0,5,0),1,W275-TIME(0,5,0))</f>
        <v>5.5555555555558633E-2</v>
      </c>
      <c r="X276" s="39"/>
      <c r="Y276"/>
      <c r="AA276"/>
      <c r="AD276" s="15">
        <f t="shared" si="8"/>
        <v>0.85416666666666419</v>
      </c>
    </row>
    <row r="277" spans="21:30" hidden="1" x14ac:dyDescent="0.45">
      <c r="U277"/>
      <c r="V277" s="96">
        <v>0.96180555555555503</v>
      </c>
      <c r="W277" s="96">
        <f t="shared" ref="W277:W287" si="10">IF(W276&lt;TIME(0,5,0),1,W276-TIME(0,5,0))</f>
        <v>5.208333333333641E-2</v>
      </c>
      <c r="X277" s="39"/>
      <c r="Y277"/>
      <c r="AA277"/>
      <c r="AD277" s="15">
        <f t="shared" si="8"/>
        <v>0.8576388888888864</v>
      </c>
    </row>
    <row r="278" spans="21:30" hidden="1" x14ac:dyDescent="0.45">
      <c r="U278"/>
      <c r="V278" s="96">
        <v>0.96527777777777801</v>
      </c>
      <c r="W278" s="96">
        <f t="shared" si="10"/>
        <v>4.8611111111114186E-2</v>
      </c>
      <c r="X278" s="39"/>
      <c r="Y278"/>
      <c r="AA278"/>
      <c r="AD278" s="15">
        <f t="shared" si="8"/>
        <v>0.86111111111110861</v>
      </c>
    </row>
    <row r="279" spans="21:30" hidden="1" x14ac:dyDescent="0.45">
      <c r="U279"/>
      <c r="V279" s="96">
        <v>0.96875</v>
      </c>
      <c r="W279" s="96">
        <f t="shared" si="10"/>
        <v>4.5138888888891962E-2</v>
      </c>
      <c r="X279" s="39"/>
      <c r="Y279"/>
      <c r="AA279"/>
      <c r="AD279" s="15">
        <f t="shared" si="8"/>
        <v>0.86458333333333082</v>
      </c>
    </row>
    <row r="280" spans="21:30" hidden="1" x14ac:dyDescent="0.45">
      <c r="U280"/>
      <c r="V280" s="96">
        <v>0.97222222222222199</v>
      </c>
      <c r="W280" s="96">
        <f t="shared" si="10"/>
        <v>4.1666666666669738E-2</v>
      </c>
      <c r="X280" s="39"/>
      <c r="Y280"/>
      <c r="AA280"/>
      <c r="AD280" s="15">
        <f t="shared" si="8"/>
        <v>0.86805555555555303</v>
      </c>
    </row>
    <row r="281" spans="21:30" hidden="1" x14ac:dyDescent="0.45">
      <c r="U281"/>
      <c r="V281" s="96">
        <v>0.97569444444444398</v>
      </c>
      <c r="W281" s="96">
        <f t="shared" si="10"/>
        <v>3.8194444444447515E-2</v>
      </c>
      <c r="X281" s="39"/>
      <c r="Y281"/>
      <c r="AA281"/>
      <c r="AD281" s="15">
        <f t="shared" si="8"/>
        <v>0.87152777777777524</v>
      </c>
    </row>
    <row r="282" spans="21:30" hidden="1" x14ac:dyDescent="0.45">
      <c r="U282"/>
      <c r="V282" s="96">
        <v>0.97916666666666696</v>
      </c>
      <c r="W282" s="96">
        <f t="shared" si="10"/>
        <v>3.4722222222225291E-2</v>
      </c>
      <c r="X282" s="39"/>
      <c r="Y282"/>
      <c r="AA282"/>
      <c r="AD282" s="15">
        <f t="shared" si="8"/>
        <v>0.87499999999999745</v>
      </c>
    </row>
    <row r="283" spans="21:30" hidden="1" x14ac:dyDescent="0.45">
      <c r="U283"/>
      <c r="V283" s="96">
        <v>0.98263888888888895</v>
      </c>
      <c r="W283" s="96">
        <f t="shared" si="10"/>
        <v>3.1250000000003067E-2</v>
      </c>
      <c r="X283" s="39"/>
      <c r="Y283"/>
      <c r="AA283"/>
      <c r="AD283" s="15">
        <f t="shared" si="8"/>
        <v>0.87847222222221966</v>
      </c>
    </row>
    <row r="284" spans="21:30" hidden="1" x14ac:dyDescent="0.45">
      <c r="U284"/>
      <c r="V284" s="96">
        <v>0.98611111111111105</v>
      </c>
      <c r="W284" s="96">
        <f t="shared" si="10"/>
        <v>2.7777777777780843E-2</v>
      </c>
      <c r="X284" s="39"/>
      <c r="Y284"/>
      <c r="AA284"/>
      <c r="AD284" s="15">
        <f t="shared" si="8"/>
        <v>0.88194444444444187</v>
      </c>
    </row>
    <row r="285" spans="21:30" hidden="1" x14ac:dyDescent="0.45">
      <c r="U285"/>
      <c r="V285" s="96">
        <v>0.98958333333333304</v>
      </c>
      <c r="W285" s="96">
        <f t="shared" si="10"/>
        <v>2.4305555555558619E-2</v>
      </c>
      <c r="X285" s="39"/>
      <c r="Y285"/>
      <c r="AA285"/>
      <c r="AD285" s="15">
        <f t="shared" si="8"/>
        <v>0.88541666666666408</v>
      </c>
    </row>
    <row r="286" spans="21:30" hidden="1" x14ac:dyDescent="0.45">
      <c r="U286"/>
      <c r="V286" s="96">
        <v>0.99305555555555503</v>
      </c>
      <c r="W286" s="96">
        <f t="shared" si="10"/>
        <v>2.0833333333336396E-2</v>
      </c>
      <c r="X286" s="39"/>
      <c r="Y286"/>
      <c r="AA286"/>
      <c r="AD286" s="15">
        <f t="shared" si="8"/>
        <v>0.88888888888888629</v>
      </c>
    </row>
    <row r="287" spans="21:30" hidden="1" x14ac:dyDescent="0.45">
      <c r="U287"/>
      <c r="V287" s="96">
        <v>0.99652777777777801</v>
      </c>
      <c r="W287" s="96">
        <f t="shared" si="10"/>
        <v>1.7361111111114172E-2</v>
      </c>
      <c r="X287" s="39"/>
      <c r="Y287"/>
      <c r="AA287"/>
      <c r="AD287" s="15">
        <f t="shared" si="8"/>
        <v>0.8923611111111085</v>
      </c>
    </row>
    <row r="288" spans="21:30" hidden="1" x14ac:dyDescent="0.45">
      <c r="U288"/>
      <c r="X288" s="39"/>
      <c r="Y288"/>
      <c r="AA288"/>
      <c r="AD288" s="15">
        <f t="shared" si="8"/>
        <v>0.89583333333333071</v>
      </c>
    </row>
    <row r="289" spans="21:30" hidden="1" x14ac:dyDescent="0.45">
      <c r="U289"/>
      <c r="X289" s="39"/>
      <c r="Y289"/>
      <c r="AA289"/>
      <c r="AD289" s="15">
        <f t="shared" si="8"/>
        <v>0.89930555555555292</v>
      </c>
    </row>
    <row r="290" spans="21:30" hidden="1" x14ac:dyDescent="0.45">
      <c r="U290"/>
      <c r="X290" s="39"/>
      <c r="Y290"/>
      <c r="AA290"/>
      <c r="AD290" s="15">
        <f t="shared" si="8"/>
        <v>0.90277777777777513</v>
      </c>
    </row>
    <row r="291" spans="21:30" hidden="1" x14ac:dyDescent="0.45">
      <c r="U291"/>
      <c r="X291" s="39"/>
      <c r="Y291"/>
      <c r="AA291"/>
      <c r="AD291" s="15">
        <f t="shared" si="8"/>
        <v>0.90624999999999734</v>
      </c>
    </row>
    <row r="292" spans="21:30" hidden="1" x14ac:dyDescent="0.45">
      <c r="U292"/>
      <c r="X292" s="39"/>
      <c r="Y292"/>
      <c r="AA292"/>
      <c r="AD292" s="15">
        <f t="shared" si="8"/>
        <v>0.90972222222221955</v>
      </c>
    </row>
    <row r="293" spans="21:30" hidden="1" x14ac:dyDescent="0.45">
      <c r="U293"/>
      <c r="X293" s="39"/>
      <c r="Y293"/>
      <c r="AA293"/>
      <c r="AD293"/>
    </row>
    <row r="294" spans="21:30" hidden="1" x14ac:dyDescent="0.45">
      <c r="U294"/>
      <c r="X294" s="39"/>
      <c r="Y294"/>
      <c r="AA294"/>
      <c r="AD294"/>
    </row>
    <row r="295" spans="21:30" hidden="1" x14ac:dyDescent="0.45">
      <c r="U295"/>
      <c r="X295" s="39"/>
      <c r="Y295"/>
      <c r="AA295"/>
      <c r="AD295"/>
    </row>
    <row r="296" spans="21:30" hidden="1" x14ac:dyDescent="0.45">
      <c r="U296"/>
      <c r="X296" s="39"/>
      <c r="Y296"/>
      <c r="AA296"/>
      <c r="AD296"/>
    </row>
    <row r="297" spans="21:30" hidden="1" x14ac:dyDescent="0.45">
      <c r="U297"/>
      <c r="X297" s="39"/>
      <c r="Y297"/>
      <c r="AA297"/>
      <c r="AD297"/>
    </row>
    <row r="298" spans="21:30" hidden="1" x14ac:dyDescent="0.45">
      <c r="X298" s="39"/>
      <c r="Y298"/>
      <c r="AA298"/>
      <c r="AD298"/>
    </row>
    <row r="299" spans="21:30" hidden="1" x14ac:dyDescent="0.45">
      <c r="X299" s="39"/>
      <c r="Y299"/>
      <c r="AA299"/>
      <c r="AD299"/>
    </row>
    <row r="300" spans="21:30" hidden="1" x14ac:dyDescent="0.45">
      <c r="X300"/>
      <c r="Y300"/>
      <c r="AA300"/>
      <c r="AD300"/>
    </row>
    <row r="301" spans="21:30" hidden="1" x14ac:dyDescent="0.45">
      <c r="AD301"/>
    </row>
    <row r="302" spans="21:30" hidden="1" x14ac:dyDescent="0.45">
      <c r="AD302"/>
    </row>
    <row r="303" spans="21:30" hidden="1" x14ac:dyDescent="0.45">
      <c r="AD303"/>
    </row>
    <row r="304" spans="21:30" hidden="1" x14ac:dyDescent="0.45">
      <c r="AD304"/>
    </row>
    <row r="305" spans="30:30" hidden="1" x14ac:dyDescent="0.45">
      <c r="AD305"/>
    </row>
    <row r="306" spans="30:30" hidden="1" x14ac:dyDescent="0.45">
      <c r="AD306"/>
    </row>
    <row r="307" spans="30:30" hidden="1" x14ac:dyDescent="0.45">
      <c r="AD307"/>
    </row>
    <row r="308" spans="30:30" hidden="1" x14ac:dyDescent="0.45">
      <c r="AD308"/>
    </row>
    <row r="309" spans="30:30" hidden="1" x14ac:dyDescent="0.45">
      <c r="AD309"/>
    </row>
    <row r="310" spans="30:30" hidden="1" x14ac:dyDescent="0.45">
      <c r="AD310"/>
    </row>
    <row r="311" spans="30:30" hidden="1" x14ac:dyDescent="0.45">
      <c r="AD311"/>
    </row>
    <row r="312" spans="30:30" hidden="1" x14ac:dyDescent="0.45">
      <c r="AD312"/>
    </row>
    <row r="313" spans="30:30" hidden="1" x14ac:dyDescent="0.45">
      <c r="AD313"/>
    </row>
    <row r="314" spans="30:30" hidden="1" x14ac:dyDescent="0.45">
      <c r="AD314"/>
    </row>
    <row r="315" spans="30:30" hidden="1" x14ac:dyDescent="0.45">
      <c r="AD315"/>
    </row>
    <row r="316" spans="30:30" hidden="1" x14ac:dyDescent="0.45">
      <c r="AD316"/>
    </row>
    <row r="317" spans="30:30" hidden="1" x14ac:dyDescent="0.45">
      <c r="AD317"/>
    </row>
    <row r="318" spans="30:30" hidden="1" x14ac:dyDescent="0.45">
      <c r="AD318"/>
    </row>
    <row r="319" spans="30:30" hidden="1" x14ac:dyDescent="0.45">
      <c r="AD319"/>
    </row>
    <row r="320" spans="30:30" hidden="1" x14ac:dyDescent="0.45">
      <c r="AD320"/>
    </row>
    <row r="321" spans="30:30" hidden="1" x14ac:dyDescent="0.45">
      <c r="AD321"/>
    </row>
    <row r="322" spans="30:30" hidden="1" x14ac:dyDescent="0.45">
      <c r="AD322"/>
    </row>
    <row r="323" spans="30:30" hidden="1" x14ac:dyDescent="0.45">
      <c r="AD323"/>
    </row>
    <row r="324" spans="30:30" hidden="1" x14ac:dyDescent="0.45">
      <c r="AD324"/>
    </row>
    <row r="325" spans="30:30" hidden="1" x14ac:dyDescent="0.45">
      <c r="AD325"/>
    </row>
    <row r="326" spans="30:30" hidden="1" x14ac:dyDescent="0.45">
      <c r="AD326"/>
    </row>
    <row r="327" spans="30:30" hidden="1" x14ac:dyDescent="0.45">
      <c r="AD327"/>
    </row>
    <row r="328" spans="30:30" hidden="1" x14ac:dyDescent="0.45">
      <c r="AD328"/>
    </row>
    <row r="329" spans="30:30" hidden="1" x14ac:dyDescent="0.45">
      <c r="AD329"/>
    </row>
    <row r="330" spans="30:30" hidden="1" x14ac:dyDescent="0.45">
      <c r="AD330"/>
    </row>
    <row r="331" spans="30:30" hidden="1" x14ac:dyDescent="0.45">
      <c r="AD331"/>
    </row>
    <row r="332" spans="30:30" hidden="1" x14ac:dyDescent="0.45">
      <c r="AD332"/>
    </row>
    <row r="333" spans="30:30" hidden="1" x14ac:dyDescent="0.45">
      <c r="AD333"/>
    </row>
    <row r="334" spans="30:30" hidden="1" x14ac:dyDescent="0.45">
      <c r="AD334"/>
    </row>
    <row r="335" spans="30:30" hidden="1" x14ac:dyDescent="0.45">
      <c r="AD335"/>
    </row>
    <row r="336" spans="30:30" hidden="1" x14ac:dyDescent="0.45">
      <c r="AD336"/>
    </row>
    <row r="337" spans="30:30" hidden="1" x14ac:dyDescent="0.45">
      <c r="AD337"/>
    </row>
    <row r="338" spans="30:30" hidden="1" x14ac:dyDescent="0.45">
      <c r="AD338"/>
    </row>
    <row r="339" spans="30:30" hidden="1" x14ac:dyDescent="0.45">
      <c r="AD339"/>
    </row>
    <row r="340" spans="30:30" hidden="1" x14ac:dyDescent="0.45">
      <c r="AD340"/>
    </row>
    <row r="341" spans="30:30" hidden="1" x14ac:dyDescent="0.45">
      <c r="AD341"/>
    </row>
    <row r="342" spans="30:30" hidden="1" x14ac:dyDescent="0.45">
      <c r="AD342"/>
    </row>
    <row r="343" spans="30:30" hidden="1" x14ac:dyDescent="0.45">
      <c r="AD343"/>
    </row>
    <row r="344" spans="30:30" hidden="1" x14ac:dyDescent="0.45">
      <c r="AD344"/>
    </row>
    <row r="345" spans="30:30" hidden="1" x14ac:dyDescent="0.45">
      <c r="AD345"/>
    </row>
    <row r="346" spans="30:30" hidden="1" x14ac:dyDescent="0.45">
      <c r="AD346"/>
    </row>
    <row r="347" spans="30:30" hidden="1" x14ac:dyDescent="0.45">
      <c r="AD347"/>
    </row>
    <row r="348" spans="30:30" hidden="1" x14ac:dyDescent="0.45">
      <c r="AD348"/>
    </row>
    <row r="349" spans="30:30" hidden="1" x14ac:dyDescent="0.45">
      <c r="AD349"/>
    </row>
    <row r="350" spans="30:30" hidden="1" x14ac:dyDescent="0.45">
      <c r="AD350"/>
    </row>
    <row r="351" spans="30:30" hidden="1" x14ac:dyDescent="0.45">
      <c r="AD351"/>
    </row>
    <row r="352" spans="30:30" hidden="1" x14ac:dyDescent="0.45">
      <c r="AD352"/>
    </row>
    <row r="353" spans="30:30" hidden="1" x14ac:dyDescent="0.45">
      <c r="AD353"/>
    </row>
    <row r="354" spans="30:30" hidden="1" x14ac:dyDescent="0.45">
      <c r="AD354"/>
    </row>
    <row r="355" spans="30:30" hidden="1" x14ac:dyDescent="0.45">
      <c r="AD355"/>
    </row>
    <row r="356" spans="30:30" hidden="1" x14ac:dyDescent="0.45">
      <c r="AD356"/>
    </row>
    <row r="357" spans="30:30" hidden="1" x14ac:dyDescent="0.45">
      <c r="AD357"/>
    </row>
    <row r="358" spans="30:30" hidden="1" x14ac:dyDescent="0.45">
      <c r="AD358"/>
    </row>
    <row r="359" spans="30:30" hidden="1" x14ac:dyDescent="0.45">
      <c r="AD359"/>
    </row>
    <row r="360" spans="30:30" hidden="1" x14ac:dyDescent="0.45">
      <c r="AD360"/>
    </row>
    <row r="361" spans="30:30" hidden="1" x14ac:dyDescent="0.45">
      <c r="AD361"/>
    </row>
    <row r="362" spans="30:30" hidden="1" x14ac:dyDescent="0.45">
      <c r="AD362"/>
    </row>
    <row r="363" spans="30:30" hidden="1" x14ac:dyDescent="0.45">
      <c r="AD363"/>
    </row>
    <row r="364" spans="30:30" hidden="1" x14ac:dyDescent="0.45">
      <c r="AD364"/>
    </row>
    <row r="365" spans="30:30" hidden="1" x14ac:dyDescent="0.45">
      <c r="AD365"/>
    </row>
    <row r="366" spans="30:30" hidden="1" x14ac:dyDescent="0.45">
      <c r="AD366"/>
    </row>
    <row r="367" spans="30:30" hidden="1" x14ac:dyDescent="0.45">
      <c r="AD367"/>
    </row>
    <row r="368" spans="30:30" hidden="1" x14ac:dyDescent="0.45">
      <c r="AD368"/>
    </row>
    <row r="369" spans="30:30" hidden="1" x14ac:dyDescent="0.45">
      <c r="AD369"/>
    </row>
    <row r="370" spans="30:30" hidden="1" x14ac:dyDescent="0.45">
      <c r="AD370"/>
    </row>
    <row r="371" spans="30:30" hidden="1" x14ac:dyDescent="0.45">
      <c r="AD371"/>
    </row>
    <row r="372" spans="30:30" hidden="1" x14ac:dyDescent="0.45">
      <c r="AD372"/>
    </row>
    <row r="373" spans="30:30" hidden="1" x14ac:dyDescent="0.45">
      <c r="AD373"/>
    </row>
    <row r="374" spans="30:30" hidden="1" x14ac:dyDescent="0.45">
      <c r="AD374"/>
    </row>
    <row r="375" spans="30:30" hidden="1" x14ac:dyDescent="0.45">
      <c r="AD375"/>
    </row>
    <row r="376" spans="30:30" hidden="1" x14ac:dyDescent="0.45">
      <c r="AD376"/>
    </row>
    <row r="377" spans="30:30" hidden="1" x14ac:dyDescent="0.45">
      <c r="AD377"/>
    </row>
    <row r="378" spans="30:30" hidden="1" x14ac:dyDescent="0.45">
      <c r="AD378"/>
    </row>
    <row r="379" spans="30:30" hidden="1" x14ac:dyDescent="0.45">
      <c r="AD379"/>
    </row>
    <row r="380" spans="30:30" hidden="1" x14ac:dyDescent="0.45">
      <c r="AD380"/>
    </row>
    <row r="381" spans="30:30" hidden="1" x14ac:dyDescent="0.45">
      <c r="AD381"/>
    </row>
    <row r="382" spans="30:30" hidden="1" x14ac:dyDescent="0.45">
      <c r="AD382"/>
    </row>
    <row r="383" spans="30:30" hidden="1" x14ac:dyDescent="0.45">
      <c r="AD383"/>
    </row>
    <row r="384" spans="30:30" hidden="1" x14ac:dyDescent="0.45">
      <c r="AD384"/>
    </row>
    <row r="385" spans="30:30" hidden="1" x14ac:dyDescent="0.45">
      <c r="AD385"/>
    </row>
    <row r="386" spans="30:30" hidden="1" x14ac:dyDescent="0.45">
      <c r="AD386"/>
    </row>
    <row r="387" spans="30:30" hidden="1" x14ac:dyDescent="0.45">
      <c r="AD387"/>
    </row>
    <row r="388" spans="30:30" hidden="1" x14ac:dyDescent="0.45">
      <c r="AD388"/>
    </row>
    <row r="389" spans="30:30" hidden="1" x14ac:dyDescent="0.45">
      <c r="AD389"/>
    </row>
    <row r="390" spans="30:30" hidden="1" x14ac:dyDescent="0.45">
      <c r="AD390"/>
    </row>
    <row r="391" spans="30:30" hidden="1" x14ac:dyDescent="0.45">
      <c r="AD391"/>
    </row>
    <row r="392" spans="30:30" hidden="1" x14ac:dyDescent="0.45">
      <c r="AD392"/>
    </row>
    <row r="393" spans="30:30" hidden="1" x14ac:dyDescent="0.45">
      <c r="AD393"/>
    </row>
    <row r="394" spans="30:30" hidden="1" x14ac:dyDescent="0.45">
      <c r="AD394"/>
    </row>
    <row r="395" spans="30:30" hidden="1" x14ac:dyDescent="0.45">
      <c r="AD395"/>
    </row>
    <row r="396" spans="30:30" hidden="1" x14ac:dyDescent="0.45">
      <c r="AD396"/>
    </row>
    <row r="397" spans="30:30" hidden="1" x14ac:dyDescent="0.45">
      <c r="AD397"/>
    </row>
    <row r="398" spans="30:30" hidden="1" x14ac:dyDescent="0.45">
      <c r="AD398"/>
    </row>
    <row r="399" spans="30:30" hidden="1" x14ac:dyDescent="0.45">
      <c r="AD399"/>
    </row>
    <row r="400" spans="30:30" hidden="1" x14ac:dyDescent="0.45">
      <c r="AD400"/>
    </row>
    <row r="401" spans="30:30" hidden="1" x14ac:dyDescent="0.45">
      <c r="AD401"/>
    </row>
    <row r="402" spans="30:30" hidden="1" x14ac:dyDescent="0.45">
      <c r="AD402"/>
    </row>
    <row r="403" spans="30:30" hidden="1" x14ac:dyDescent="0.45">
      <c r="AD403"/>
    </row>
    <row r="404" spans="30:30" hidden="1" x14ac:dyDescent="0.45">
      <c r="AD404"/>
    </row>
    <row r="405" spans="30:30" hidden="1" x14ac:dyDescent="0.45">
      <c r="AD405"/>
    </row>
    <row r="406" spans="30:30" hidden="1" x14ac:dyDescent="0.45">
      <c r="AD406"/>
    </row>
    <row r="407" spans="30:30" hidden="1" x14ac:dyDescent="0.45">
      <c r="AD407"/>
    </row>
    <row r="408" spans="30:30" hidden="1" x14ac:dyDescent="0.45">
      <c r="AD408"/>
    </row>
    <row r="409" spans="30:30" hidden="1" x14ac:dyDescent="0.45">
      <c r="AD409"/>
    </row>
    <row r="410" spans="30:30" hidden="1" x14ac:dyDescent="0.45">
      <c r="AD410"/>
    </row>
    <row r="411" spans="30:30" hidden="1" x14ac:dyDescent="0.45">
      <c r="AD411"/>
    </row>
    <row r="412" spans="30:30" hidden="1" x14ac:dyDescent="0.45">
      <c r="AD412"/>
    </row>
    <row r="413" spans="30:30" hidden="1" x14ac:dyDescent="0.45">
      <c r="AD413"/>
    </row>
    <row r="414" spans="30:30" hidden="1" x14ac:dyDescent="0.45">
      <c r="AD414"/>
    </row>
    <row r="415" spans="30:30" hidden="1" x14ac:dyDescent="0.45">
      <c r="AD415"/>
    </row>
    <row r="416" spans="30:30" hidden="1" x14ac:dyDescent="0.45">
      <c r="AD416"/>
    </row>
    <row r="417" spans="30:30" hidden="1" x14ac:dyDescent="0.45">
      <c r="AD417"/>
    </row>
    <row r="418" spans="30:30" hidden="1" x14ac:dyDescent="0.45">
      <c r="AD418"/>
    </row>
    <row r="419" spans="30:30" hidden="1" x14ac:dyDescent="0.45">
      <c r="AD419"/>
    </row>
    <row r="420" spans="30:30" hidden="1" x14ac:dyDescent="0.45">
      <c r="AD420"/>
    </row>
    <row r="421" spans="30:30" hidden="1" x14ac:dyDescent="0.45">
      <c r="AD421"/>
    </row>
    <row r="422" spans="30:30" hidden="1" x14ac:dyDescent="0.45">
      <c r="AD422"/>
    </row>
    <row r="423" spans="30:30" hidden="1" x14ac:dyDescent="0.45">
      <c r="AD423"/>
    </row>
    <row r="424" spans="30:30" hidden="1" x14ac:dyDescent="0.45">
      <c r="AD424"/>
    </row>
    <row r="425" spans="30:30" hidden="1" x14ac:dyDescent="0.45">
      <c r="AD425"/>
    </row>
    <row r="426" spans="30:30" hidden="1" x14ac:dyDescent="0.45">
      <c r="AD426"/>
    </row>
    <row r="427" spans="30:30" hidden="1" x14ac:dyDescent="0.45">
      <c r="AD427"/>
    </row>
    <row r="428" spans="30:30" hidden="1" x14ac:dyDescent="0.45">
      <c r="AD428"/>
    </row>
    <row r="429" spans="30:30" hidden="1" x14ac:dyDescent="0.45">
      <c r="AD429"/>
    </row>
    <row r="430" spans="30:30" hidden="1" x14ac:dyDescent="0.45">
      <c r="AD430"/>
    </row>
    <row r="431" spans="30:30" hidden="1" x14ac:dyDescent="0.45">
      <c r="AD431"/>
    </row>
    <row r="432" spans="30:30" hidden="1" x14ac:dyDescent="0.45">
      <c r="AD432"/>
    </row>
    <row r="433" spans="30:30" hidden="1" x14ac:dyDescent="0.45">
      <c r="AD433"/>
    </row>
    <row r="434" spans="30:30" hidden="1" x14ac:dyDescent="0.45">
      <c r="AD434"/>
    </row>
    <row r="435" spans="30:30" hidden="1" x14ac:dyDescent="0.45">
      <c r="AD435"/>
    </row>
    <row r="436" spans="30:30" hidden="1" x14ac:dyDescent="0.45">
      <c r="AD436"/>
    </row>
    <row r="437" spans="30:30" hidden="1" x14ac:dyDescent="0.45">
      <c r="AD437"/>
    </row>
    <row r="438" spans="30:30" hidden="1" x14ac:dyDescent="0.45">
      <c r="AD438"/>
    </row>
    <row r="439" spans="30:30" hidden="1" x14ac:dyDescent="0.45">
      <c r="AD439"/>
    </row>
    <row r="440" spans="30:30" hidden="1" x14ac:dyDescent="0.45">
      <c r="AD440"/>
    </row>
    <row r="441" spans="30:30" hidden="1" x14ac:dyDescent="0.45">
      <c r="AD441"/>
    </row>
    <row r="442" spans="30:30" hidden="1" x14ac:dyDescent="0.45">
      <c r="AD442"/>
    </row>
    <row r="443" spans="30:30" hidden="1" x14ac:dyDescent="0.45">
      <c r="AD443"/>
    </row>
    <row r="444" spans="30:30" hidden="1" x14ac:dyDescent="0.45">
      <c r="AD444"/>
    </row>
    <row r="445" spans="30:30" hidden="1" x14ac:dyDescent="0.45">
      <c r="AD445"/>
    </row>
    <row r="446" spans="30:30" hidden="1" x14ac:dyDescent="0.45">
      <c r="AD446"/>
    </row>
    <row r="447" spans="30:30" hidden="1" x14ac:dyDescent="0.45">
      <c r="AD447"/>
    </row>
    <row r="448" spans="30:30" hidden="1" x14ac:dyDescent="0.45">
      <c r="AD448"/>
    </row>
    <row r="449" spans="30:30" hidden="1" x14ac:dyDescent="0.45">
      <c r="AD449"/>
    </row>
    <row r="450" spans="30:30" hidden="1" x14ac:dyDescent="0.45">
      <c r="AD450"/>
    </row>
    <row r="451" spans="30:30" hidden="1" x14ac:dyDescent="0.45">
      <c r="AD451"/>
    </row>
    <row r="452" spans="30:30" hidden="1" x14ac:dyDescent="0.45">
      <c r="AD452"/>
    </row>
    <row r="453" spans="30:30" hidden="1" x14ac:dyDescent="0.45">
      <c r="AD453"/>
    </row>
    <row r="454" spans="30:30" hidden="1" x14ac:dyDescent="0.45">
      <c r="AD454"/>
    </row>
    <row r="455" spans="30:30" hidden="1" x14ac:dyDescent="0.45">
      <c r="AD455"/>
    </row>
    <row r="456" spans="30:30" hidden="1" x14ac:dyDescent="0.45">
      <c r="AD456"/>
    </row>
    <row r="457" spans="30:30" hidden="1" x14ac:dyDescent="0.45">
      <c r="AD457"/>
    </row>
    <row r="458" spans="30:30" hidden="1" x14ac:dyDescent="0.45">
      <c r="AD458"/>
    </row>
    <row r="459" spans="30:30" hidden="1" x14ac:dyDescent="0.45">
      <c r="AD459"/>
    </row>
    <row r="460" spans="30:30" hidden="1" x14ac:dyDescent="0.45">
      <c r="AD460"/>
    </row>
    <row r="461" spans="30:30" hidden="1" x14ac:dyDescent="0.45">
      <c r="AD461"/>
    </row>
    <row r="462" spans="30:30" hidden="1" x14ac:dyDescent="0.45">
      <c r="AD462"/>
    </row>
    <row r="463" spans="30:30" hidden="1" x14ac:dyDescent="0.45">
      <c r="AD463"/>
    </row>
    <row r="464" spans="30:30" hidden="1" x14ac:dyDescent="0.45">
      <c r="AD464"/>
    </row>
    <row r="465" spans="30:30" hidden="1" x14ac:dyDescent="0.45">
      <c r="AD465"/>
    </row>
    <row r="466" spans="30:30" hidden="1" x14ac:dyDescent="0.45">
      <c r="AD466"/>
    </row>
    <row r="467" spans="30:30" hidden="1" x14ac:dyDescent="0.45">
      <c r="AD467"/>
    </row>
    <row r="468" spans="30:30" hidden="1" x14ac:dyDescent="0.45">
      <c r="AD468"/>
    </row>
    <row r="469" spans="30:30" hidden="1" x14ac:dyDescent="0.45">
      <c r="AD469"/>
    </row>
    <row r="470" spans="30:30" hidden="1" x14ac:dyDescent="0.45">
      <c r="AD470"/>
    </row>
    <row r="471" spans="30:30" hidden="1" x14ac:dyDescent="0.45">
      <c r="AD471"/>
    </row>
    <row r="472" spans="30:30" hidden="1" x14ac:dyDescent="0.45">
      <c r="AD472"/>
    </row>
    <row r="473" spans="30:30" hidden="1" x14ac:dyDescent="0.45">
      <c r="AD473"/>
    </row>
    <row r="474" spans="30:30" hidden="1" x14ac:dyDescent="0.45">
      <c r="AD474"/>
    </row>
    <row r="475" spans="30:30" hidden="1" x14ac:dyDescent="0.45">
      <c r="AD475"/>
    </row>
    <row r="476" spans="30:30" hidden="1" x14ac:dyDescent="0.45">
      <c r="AD476"/>
    </row>
    <row r="477" spans="30:30" hidden="1" x14ac:dyDescent="0.45">
      <c r="AD477"/>
    </row>
    <row r="478" spans="30:30" hidden="1" x14ac:dyDescent="0.45">
      <c r="AD478"/>
    </row>
    <row r="479" spans="30:30" hidden="1" x14ac:dyDescent="0.45">
      <c r="AD479"/>
    </row>
    <row r="480" spans="30:30" hidden="1" x14ac:dyDescent="0.45">
      <c r="AD480"/>
    </row>
    <row r="481" spans="30:30" hidden="1" x14ac:dyDescent="0.45">
      <c r="AD481"/>
    </row>
    <row r="482" spans="30:30" hidden="1" x14ac:dyDescent="0.45">
      <c r="AD482"/>
    </row>
    <row r="483" spans="30:30" hidden="1" x14ac:dyDescent="0.45">
      <c r="AD483"/>
    </row>
    <row r="484" spans="30:30" hidden="1" x14ac:dyDescent="0.45">
      <c r="AD484"/>
    </row>
    <row r="485" spans="30:30" hidden="1" x14ac:dyDescent="0.45">
      <c r="AD485"/>
    </row>
    <row r="486" spans="30:30" hidden="1" x14ac:dyDescent="0.45">
      <c r="AD486"/>
    </row>
    <row r="487" spans="30:30" hidden="1" x14ac:dyDescent="0.45">
      <c r="AD487"/>
    </row>
    <row r="488" spans="30:30" hidden="1" x14ac:dyDescent="0.45">
      <c r="AD488"/>
    </row>
    <row r="489" spans="30:30" hidden="1" x14ac:dyDescent="0.45">
      <c r="AD489"/>
    </row>
    <row r="490" spans="30:30" hidden="1" x14ac:dyDescent="0.45">
      <c r="AD490"/>
    </row>
    <row r="491" spans="30:30" hidden="1" x14ac:dyDescent="0.45">
      <c r="AD491"/>
    </row>
    <row r="492" spans="30:30" hidden="1" x14ac:dyDescent="0.45">
      <c r="AD492"/>
    </row>
    <row r="493" spans="30:30" hidden="1" x14ac:dyDescent="0.45">
      <c r="AD493"/>
    </row>
    <row r="494" spans="30:30" hidden="1" x14ac:dyDescent="0.45">
      <c r="AD494"/>
    </row>
    <row r="495" spans="30:30" hidden="1" x14ac:dyDescent="0.45">
      <c r="AD495"/>
    </row>
    <row r="496" spans="30:30" hidden="1" x14ac:dyDescent="0.45">
      <c r="AD496"/>
    </row>
    <row r="497" spans="30:30" hidden="1" x14ac:dyDescent="0.45">
      <c r="AD497"/>
    </row>
    <row r="498" spans="30:30" hidden="1" x14ac:dyDescent="0.45">
      <c r="AD498"/>
    </row>
    <row r="499" spans="30:30" hidden="1" x14ac:dyDescent="0.45">
      <c r="AD499"/>
    </row>
    <row r="500" spans="30:30" hidden="1" x14ac:dyDescent="0.45">
      <c r="AD500"/>
    </row>
    <row r="501" spans="30:30" hidden="1" x14ac:dyDescent="0.45">
      <c r="AD501"/>
    </row>
    <row r="502" spans="30:30" hidden="1" x14ac:dyDescent="0.45">
      <c r="AD502"/>
    </row>
    <row r="503" spans="30:30" hidden="1" x14ac:dyDescent="0.45">
      <c r="AD503"/>
    </row>
    <row r="504" spans="30:30" hidden="1" x14ac:dyDescent="0.45">
      <c r="AD504"/>
    </row>
    <row r="505" spans="30:30" hidden="1" x14ac:dyDescent="0.45">
      <c r="AD505"/>
    </row>
    <row r="506" spans="30:30" hidden="1" x14ac:dyDescent="0.45">
      <c r="AD506"/>
    </row>
    <row r="507" spans="30:30" hidden="1" x14ac:dyDescent="0.45">
      <c r="AD507"/>
    </row>
    <row r="508" spans="30:30" hidden="1" x14ac:dyDescent="0.45">
      <c r="AD508"/>
    </row>
    <row r="509" spans="30:30" hidden="1" x14ac:dyDescent="0.45">
      <c r="AD509"/>
    </row>
    <row r="510" spans="30:30" hidden="1" x14ac:dyDescent="0.45">
      <c r="AD510"/>
    </row>
    <row r="511" spans="30:30" hidden="1" x14ac:dyDescent="0.45">
      <c r="AD511"/>
    </row>
    <row r="512" spans="30:30" hidden="1" x14ac:dyDescent="0.45">
      <c r="AD512"/>
    </row>
    <row r="513" spans="30:30" hidden="1" x14ac:dyDescent="0.45">
      <c r="AD513"/>
    </row>
    <row r="514" spans="30:30" hidden="1" x14ac:dyDescent="0.45">
      <c r="AD514"/>
    </row>
    <row r="515" spans="30:30" hidden="1" x14ac:dyDescent="0.45">
      <c r="AD515"/>
    </row>
    <row r="516" spans="30:30" hidden="1" x14ac:dyDescent="0.45">
      <c r="AD516"/>
    </row>
    <row r="517" spans="30:30" hidden="1" x14ac:dyDescent="0.45">
      <c r="AD517"/>
    </row>
    <row r="518" spans="30:30" hidden="1" x14ac:dyDescent="0.45">
      <c r="AD518"/>
    </row>
    <row r="519" spans="30:30" hidden="1" x14ac:dyDescent="0.45">
      <c r="AD519"/>
    </row>
    <row r="520" spans="30:30" hidden="1" x14ac:dyDescent="0.45">
      <c r="AD520"/>
    </row>
    <row r="521" spans="30:30" hidden="1" x14ac:dyDescent="0.45">
      <c r="AD521"/>
    </row>
    <row r="522" spans="30:30" hidden="1" x14ac:dyDescent="0.45">
      <c r="AD522"/>
    </row>
    <row r="523" spans="30:30" hidden="1" x14ac:dyDescent="0.45">
      <c r="AD523"/>
    </row>
    <row r="524" spans="30:30" hidden="1" x14ac:dyDescent="0.45">
      <c r="AD524"/>
    </row>
    <row r="525" spans="30:30" hidden="1" x14ac:dyDescent="0.45">
      <c r="AD525"/>
    </row>
    <row r="526" spans="30:30" hidden="1" x14ac:dyDescent="0.45">
      <c r="AD526"/>
    </row>
    <row r="527" spans="30:30" hidden="1" x14ac:dyDescent="0.45">
      <c r="AD527"/>
    </row>
    <row r="528" spans="30:30" hidden="1" x14ac:dyDescent="0.45">
      <c r="AD528"/>
    </row>
    <row r="529" spans="30:30" hidden="1" x14ac:dyDescent="0.45">
      <c r="AD529"/>
    </row>
    <row r="530" spans="30:30" hidden="1" x14ac:dyDescent="0.45">
      <c r="AD530"/>
    </row>
    <row r="531" spans="30:30" hidden="1" x14ac:dyDescent="0.45">
      <c r="AD531"/>
    </row>
    <row r="532" spans="30:30" hidden="1" x14ac:dyDescent="0.45">
      <c r="AD532"/>
    </row>
    <row r="533" spans="30:30" hidden="1" x14ac:dyDescent="0.45">
      <c r="AD533"/>
    </row>
    <row r="534" spans="30:30" hidden="1" x14ac:dyDescent="0.45">
      <c r="AD534"/>
    </row>
    <row r="535" spans="30:30" hidden="1" x14ac:dyDescent="0.45">
      <c r="AD535"/>
    </row>
    <row r="536" spans="30:30" hidden="1" x14ac:dyDescent="0.45">
      <c r="AD536"/>
    </row>
    <row r="537" spans="30:30" hidden="1" x14ac:dyDescent="0.45">
      <c r="AD537"/>
    </row>
    <row r="538" spans="30:30" hidden="1" x14ac:dyDescent="0.45">
      <c r="AD538"/>
    </row>
    <row r="539" spans="30:30" hidden="1" x14ac:dyDescent="0.45">
      <c r="AD539"/>
    </row>
    <row r="540" spans="30:30" hidden="1" x14ac:dyDescent="0.45">
      <c r="AD540"/>
    </row>
    <row r="541" spans="30:30" hidden="1" x14ac:dyDescent="0.45">
      <c r="AD541"/>
    </row>
    <row r="542" spans="30:30" hidden="1" x14ac:dyDescent="0.45">
      <c r="AD542"/>
    </row>
    <row r="543" spans="30:30" hidden="1" x14ac:dyDescent="0.45">
      <c r="AD543"/>
    </row>
    <row r="544" spans="30:30" hidden="1" x14ac:dyDescent="0.45">
      <c r="AD544"/>
    </row>
    <row r="545" spans="30:30" hidden="1" x14ac:dyDescent="0.45">
      <c r="AD545"/>
    </row>
    <row r="546" spans="30:30" hidden="1" x14ac:dyDescent="0.45">
      <c r="AD546"/>
    </row>
    <row r="547" spans="30:30" hidden="1" x14ac:dyDescent="0.45">
      <c r="AD547"/>
    </row>
    <row r="548" spans="30:30" hidden="1" x14ac:dyDescent="0.45">
      <c r="AD548"/>
    </row>
    <row r="549" spans="30:30" hidden="1" x14ac:dyDescent="0.45">
      <c r="AD549"/>
    </row>
    <row r="550" spans="30:30" hidden="1" x14ac:dyDescent="0.45">
      <c r="AD550"/>
    </row>
    <row r="551" spans="30:30" hidden="1" x14ac:dyDescent="0.45">
      <c r="AD551"/>
    </row>
    <row r="552" spans="30:30" hidden="1" x14ac:dyDescent="0.45">
      <c r="AD552"/>
    </row>
    <row r="553" spans="30:30" hidden="1" x14ac:dyDescent="0.45">
      <c r="AD553"/>
    </row>
    <row r="554" spans="30:30" hidden="1" x14ac:dyDescent="0.45">
      <c r="AD554"/>
    </row>
    <row r="555" spans="30:30" hidden="1" x14ac:dyDescent="0.45">
      <c r="AD555"/>
    </row>
    <row r="556" spans="30:30" hidden="1" x14ac:dyDescent="0.45">
      <c r="AD556"/>
    </row>
    <row r="557" spans="30:30" hidden="1" x14ac:dyDescent="0.45">
      <c r="AD557"/>
    </row>
    <row r="558" spans="30:30" hidden="1" x14ac:dyDescent="0.45">
      <c r="AD558"/>
    </row>
    <row r="559" spans="30:30" hidden="1" x14ac:dyDescent="0.45">
      <c r="AD559"/>
    </row>
    <row r="560" spans="30:30" hidden="1" x14ac:dyDescent="0.45">
      <c r="AD560"/>
    </row>
    <row r="561" spans="30:30" hidden="1" x14ac:dyDescent="0.45">
      <c r="AD561"/>
    </row>
    <row r="562" spans="30:30" hidden="1" x14ac:dyDescent="0.45">
      <c r="AD562"/>
    </row>
    <row r="563" spans="30:30" hidden="1" x14ac:dyDescent="0.45">
      <c r="AD563"/>
    </row>
    <row r="564" spans="30:30" hidden="1" x14ac:dyDescent="0.45">
      <c r="AD564"/>
    </row>
    <row r="565" spans="30:30" hidden="1" x14ac:dyDescent="0.45">
      <c r="AD565"/>
    </row>
    <row r="566" spans="30:30" hidden="1" x14ac:dyDescent="0.45">
      <c r="AD566"/>
    </row>
    <row r="567" spans="30:30" hidden="1" x14ac:dyDescent="0.45">
      <c r="AD567"/>
    </row>
    <row r="568" spans="30:30" hidden="1" x14ac:dyDescent="0.45">
      <c r="AD568"/>
    </row>
    <row r="569" spans="30:30" hidden="1" x14ac:dyDescent="0.45">
      <c r="AD569"/>
    </row>
    <row r="570" spans="30:30" hidden="1" x14ac:dyDescent="0.45">
      <c r="AD570"/>
    </row>
    <row r="571" spans="30:30" hidden="1" x14ac:dyDescent="0.45">
      <c r="AD571"/>
    </row>
    <row r="572" spans="30:30" hidden="1" x14ac:dyDescent="0.45">
      <c r="AD572"/>
    </row>
    <row r="573" spans="30:30" hidden="1" x14ac:dyDescent="0.45">
      <c r="AD573"/>
    </row>
    <row r="574" spans="30:30" hidden="1" x14ac:dyDescent="0.45">
      <c r="AD574"/>
    </row>
    <row r="575" spans="30:30" hidden="1" x14ac:dyDescent="0.45">
      <c r="AD575"/>
    </row>
    <row r="576" spans="30:30" hidden="1" x14ac:dyDescent="0.45">
      <c r="AD576"/>
    </row>
    <row r="577" spans="30:30" hidden="1" x14ac:dyDescent="0.45">
      <c r="AD577"/>
    </row>
    <row r="578" spans="30:30" hidden="1" x14ac:dyDescent="0.45">
      <c r="AD578"/>
    </row>
    <row r="579" spans="30:30" hidden="1" x14ac:dyDescent="0.45">
      <c r="AD579"/>
    </row>
    <row r="580" spans="30:30" hidden="1" x14ac:dyDescent="0.45">
      <c r="AD580"/>
    </row>
    <row r="581" spans="30:30" hidden="1" x14ac:dyDescent="0.45">
      <c r="AD581"/>
    </row>
    <row r="582" spans="30:30" hidden="1" x14ac:dyDescent="0.45">
      <c r="AD582"/>
    </row>
    <row r="583" spans="30:30" hidden="1" x14ac:dyDescent="0.45">
      <c r="AD583"/>
    </row>
    <row r="584" spans="30:30" hidden="1" x14ac:dyDescent="0.45">
      <c r="AD584"/>
    </row>
    <row r="585" spans="30:30" hidden="1" x14ac:dyDescent="0.45">
      <c r="AD585"/>
    </row>
    <row r="586" spans="30:30" hidden="1" x14ac:dyDescent="0.45">
      <c r="AD586"/>
    </row>
    <row r="587" spans="30:30" hidden="1" x14ac:dyDescent="0.45">
      <c r="AD587"/>
    </row>
    <row r="588" spans="30:30" hidden="1" x14ac:dyDescent="0.45">
      <c r="AD588"/>
    </row>
    <row r="589" spans="30:30" hidden="1" x14ac:dyDescent="0.45">
      <c r="AD589"/>
    </row>
    <row r="590" spans="30:30" hidden="1" x14ac:dyDescent="0.45">
      <c r="AD590"/>
    </row>
    <row r="591" spans="30:30" hidden="1" x14ac:dyDescent="0.45">
      <c r="AD591"/>
    </row>
    <row r="592" spans="30:30" hidden="1" x14ac:dyDescent="0.45">
      <c r="AD592"/>
    </row>
    <row r="593" spans="30:30" hidden="1" x14ac:dyDescent="0.45">
      <c r="AD593"/>
    </row>
    <row r="594" spans="30:30" hidden="1" x14ac:dyDescent="0.45">
      <c r="AD594"/>
    </row>
    <row r="595" spans="30:30" hidden="1" x14ac:dyDescent="0.45">
      <c r="AD595"/>
    </row>
    <row r="596" spans="30:30" hidden="1" x14ac:dyDescent="0.45">
      <c r="AD596"/>
    </row>
    <row r="597" spans="30:30" hidden="1" x14ac:dyDescent="0.45">
      <c r="AD597"/>
    </row>
    <row r="598" spans="30:30" hidden="1" x14ac:dyDescent="0.45">
      <c r="AD598"/>
    </row>
    <row r="599" spans="30:30" hidden="1" x14ac:dyDescent="0.45">
      <c r="AD599"/>
    </row>
    <row r="600" spans="30:30" hidden="1" x14ac:dyDescent="0.45">
      <c r="AD600"/>
    </row>
    <row r="601" spans="30:30" hidden="1" x14ac:dyDescent="0.45">
      <c r="AD601"/>
    </row>
    <row r="602" spans="30:30" hidden="1" x14ac:dyDescent="0.45">
      <c r="AD602"/>
    </row>
    <row r="603" spans="30:30" hidden="1" x14ac:dyDescent="0.45">
      <c r="AD603"/>
    </row>
    <row r="604" spans="30:30" hidden="1" x14ac:dyDescent="0.45">
      <c r="AD604"/>
    </row>
    <row r="605" spans="30:30" hidden="1" x14ac:dyDescent="0.45">
      <c r="AD605"/>
    </row>
    <row r="606" spans="30:30" hidden="1" x14ac:dyDescent="0.45">
      <c r="AD606"/>
    </row>
    <row r="607" spans="30:30" hidden="1" x14ac:dyDescent="0.45">
      <c r="AD607"/>
    </row>
    <row r="608" spans="30:30" hidden="1" x14ac:dyDescent="0.45">
      <c r="AD608"/>
    </row>
    <row r="609" spans="30:30" hidden="1" x14ac:dyDescent="0.45">
      <c r="AD609"/>
    </row>
    <row r="610" spans="30:30" hidden="1" x14ac:dyDescent="0.45">
      <c r="AD610"/>
    </row>
    <row r="611" spans="30:30" hidden="1" x14ac:dyDescent="0.45">
      <c r="AD611"/>
    </row>
    <row r="612" spans="30:30" hidden="1" x14ac:dyDescent="0.45">
      <c r="AD612"/>
    </row>
    <row r="613" spans="30:30" hidden="1" x14ac:dyDescent="0.45">
      <c r="AD613"/>
    </row>
    <row r="614" spans="30:30" hidden="1" x14ac:dyDescent="0.45">
      <c r="AD614"/>
    </row>
    <row r="615" spans="30:30" hidden="1" x14ac:dyDescent="0.45">
      <c r="AD615"/>
    </row>
    <row r="616" spans="30:30" hidden="1" x14ac:dyDescent="0.45">
      <c r="AD616"/>
    </row>
    <row r="617" spans="30:30" hidden="1" x14ac:dyDescent="0.45">
      <c r="AD617"/>
    </row>
    <row r="618" spans="30:30" hidden="1" x14ac:dyDescent="0.45">
      <c r="AD618"/>
    </row>
    <row r="619" spans="30:30" hidden="1" x14ac:dyDescent="0.45">
      <c r="AD619"/>
    </row>
    <row r="620" spans="30:30" hidden="1" x14ac:dyDescent="0.45">
      <c r="AD620"/>
    </row>
    <row r="621" spans="30:30" hidden="1" x14ac:dyDescent="0.45">
      <c r="AD621"/>
    </row>
    <row r="622" spans="30:30" hidden="1" x14ac:dyDescent="0.45">
      <c r="AD622"/>
    </row>
    <row r="623" spans="30:30" hidden="1" x14ac:dyDescent="0.45">
      <c r="AD623"/>
    </row>
    <row r="624" spans="30:30" hidden="1" x14ac:dyDescent="0.45">
      <c r="AD624"/>
    </row>
    <row r="625" spans="30:30" hidden="1" x14ac:dyDescent="0.45">
      <c r="AD625"/>
    </row>
    <row r="626" spans="30:30" hidden="1" x14ac:dyDescent="0.45">
      <c r="AD626"/>
    </row>
    <row r="627" spans="30:30" hidden="1" x14ac:dyDescent="0.45">
      <c r="AD627"/>
    </row>
    <row r="628" spans="30:30" hidden="1" x14ac:dyDescent="0.45">
      <c r="AD628"/>
    </row>
    <row r="629" spans="30:30" hidden="1" x14ac:dyDescent="0.45">
      <c r="AD629"/>
    </row>
    <row r="630" spans="30:30" hidden="1" x14ac:dyDescent="0.45">
      <c r="AD630"/>
    </row>
    <row r="631" spans="30:30" hidden="1" x14ac:dyDescent="0.45">
      <c r="AD631"/>
    </row>
    <row r="632" spans="30:30" hidden="1" x14ac:dyDescent="0.45">
      <c r="AD632"/>
    </row>
    <row r="633" spans="30:30" hidden="1" x14ac:dyDescent="0.45">
      <c r="AD633"/>
    </row>
    <row r="634" spans="30:30" hidden="1" x14ac:dyDescent="0.45">
      <c r="AD634"/>
    </row>
    <row r="635" spans="30:30" hidden="1" x14ac:dyDescent="0.45">
      <c r="AD635"/>
    </row>
    <row r="636" spans="30:30" hidden="1" x14ac:dyDescent="0.45">
      <c r="AD636"/>
    </row>
    <row r="637" spans="30:30" hidden="1" x14ac:dyDescent="0.45">
      <c r="AD637"/>
    </row>
    <row r="638" spans="30:30" hidden="1" x14ac:dyDescent="0.45">
      <c r="AD638"/>
    </row>
    <row r="639" spans="30:30" hidden="1" x14ac:dyDescent="0.45">
      <c r="AD639"/>
    </row>
    <row r="640" spans="30:30" hidden="1" x14ac:dyDescent="0.45">
      <c r="AD640"/>
    </row>
    <row r="641" spans="30:30" hidden="1" x14ac:dyDescent="0.45">
      <c r="AD641"/>
    </row>
    <row r="642" spans="30:30" hidden="1" x14ac:dyDescent="0.45">
      <c r="AD642"/>
    </row>
    <row r="643" spans="30:30" hidden="1" x14ac:dyDescent="0.45">
      <c r="AD643"/>
    </row>
    <row r="644" spans="30:30" hidden="1" x14ac:dyDescent="0.45">
      <c r="AD644"/>
    </row>
    <row r="645" spans="30:30" hidden="1" x14ac:dyDescent="0.45">
      <c r="AD645"/>
    </row>
    <row r="646" spans="30:30" hidden="1" x14ac:dyDescent="0.45">
      <c r="AD646"/>
    </row>
    <row r="647" spans="30:30" hidden="1" x14ac:dyDescent="0.45">
      <c r="AD647"/>
    </row>
    <row r="648" spans="30:30" hidden="1" x14ac:dyDescent="0.45">
      <c r="AD648"/>
    </row>
    <row r="649" spans="30:30" hidden="1" x14ac:dyDescent="0.45">
      <c r="AD649"/>
    </row>
    <row r="650" spans="30:30" hidden="1" x14ac:dyDescent="0.45">
      <c r="AD650"/>
    </row>
    <row r="651" spans="30:30" hidden="1" x14ac:dyDescent="0.45">
      <c r="AD651"/>
    </row>
    <row r="652" spans="30:30" hidden="1" x14ac:dyDescent="0.45">
      <c r="AD652"/>
    </row>
    <row r="653" spans="30:30" hidden="1" x14ac:dyDescent="0.45">
      <c r="AD653"/>
    </row>
    <row r="654" spans="30:30" hidden="1" x14ac:dyDescent="0.45">
      <c r="AD654"/>
    </row>
    <row r="655" spans="30:30" hidden="1" x14ac:dyDescent="0.45">
      <c r="AD655"/>
    </row>
    <row r="656" spans="30:30" hidden="1" x14ac:dyDescent="0.45">
      <c r="AD656"/>
    </row>
    <row r="657" spans="30:30" hidden="1" x14ac:dyDescent="0.45">
      <c r="AD657"/>
    </row>
    <row r="658" spans="30:30" hidden="1" x14ac:dyDescent="0.45">
      <c r="AD658"/>
    </row>
    <row r="659" spans="30:30" hidden="1" x14ac:dyDescent="0.45">
      <c r="AD659"/>
    </row>
    <row r="660" spans="30:30" hidden="1" x14ac:dyDescent="0.45">
      <c r="AD660"/>
    </row>
    <row r="661" spans="30:30" hidden="1" x14ac:dyDescent="0.45">
      <c r="AD661"/>
    </row>
    <row r="662" spans="30:30" hidden="1" x14ac:dyDescent="0.45">
      <c r="AD662"/>
    </row>
    <row r="663" spans="30:30" hidden="1" x14ac:dyDescent="0.45">
      <c r="AD663"/>
    </row>
    <row r="664" spans="30:30" hidden="1" x14ac:dyDescent="0.45">
      <c r="AD664"/>
    </row>
    <row r="665" spans="30:30" hidden="1" x14ac:dyDescent="0.45">
      <c r="AD665"/>
    </row>
    <row r="666" spans="30:30" hidden="1" x14ac:dyDescent="0.45">
      <c r="AD666"/>
    </row>
    <row r="667" spans="30:30" hidden="1" x14ac:dyDescent="0.45">
      <c r="AD667"/>
    </row>
    <row r="668" spans="30:30" hidden="1" x14ac:dyDescent="0.45">
      <c r="AD668"/>
    </row>
    <row r="669" spans="30:30" hidden="1" x14ac:dyDescent="0.45">
      <c r="AD669"/>
    </row>
    <row r="670" spans="30:30" hidden="1" x14ac:dyDescent="0.45">
      <c r="AD670"/>
    </row>
    <row r="671" spans="30:30" hidden="1" x14ac:dyDescent="0.45">
      <c r="AD671"/>
    </row>
    <row r="672" spans="30:30" hidden="1" x14ac:dyDescent="0.45">
      <c r="AD672"/>
    </row>
    <row r="673" spans="30:30" hidden="1" x14ac:dyDescent="0.45">
      <c r="AD673"/>
    </row>
    <row r="674" spans="30:30" hidden="1" x14ac:dyDescent="0.45">
      <c r="AD674"/>
    </row>
    <row r="675" spans="30:30" hidden="1" x14ac:dyDescent="0.45">
      <c r="AD675"/>
    </row>
    <row r="676" spans="30:30" hidden="1" x14ac:dyDescent="0.45">
      <c r="AD676"/>
    </row>
    <row r="677" spans="30:30" hidden="1" x14ac:dyDescent="0.45">
      <c r="AD677"/>
    </row>
    <row r="678" spans="30:30" hidden="1" x14ac:dyDescent="0.45">
      <c r="AD678"/>
    </row>
    <row r="679" spans="30:30" hidden="1" x14ac:dyDescent="0.45">
      <c r="AD679"/>
    </row>
    <row r="680" spans="30:30" hidden="1" x14ac:dyDescent="0.45">
      <c r="AD680"/>
    </row>
    <row r="681" spans="30:30" hidden="1" x14ac:dyDescent="0.45">
      <c r="AD681"/>
    </row>
    <row r="682" spans="30:30" hidden="1" x14ac:dyDescent="0.45">
      <c r="AD682"/>
    </row>
    <row r="683" spans="30:30" hidden="1" x14ac:dyDescent="0.45">
      <c r="AD683"/>
    </row>
    <row r="684" spans="30:30" hidden="1" x14ac:dyDescent="0.45">
      <c r="AD684"/>
    </row>
    <row r="685" spans="30:30" hidden="1" x14ac:dyDescent="0.45">
      <c r="AD685"/>
    </row>
    <row r="686" spans="30:30" hidden="1" x14ac:dyDescent="0.45">
      <c r="AD686"/>
    </row>
    <row r="687" spans="30:30" hidden="1" x14ac:dyDescent="0.45">
      <c r="AD687"/>
    </row>
    <row r="688" spans="30:30" hidden="1" x14ac:dyDescent="0.45">
      <c r="AD688"/>
    </row>
    <row r="689" spans="30:30" hidden="1" x14ac:dyDescent="0.45">
      <c r="AD689"/>
    </row>
    <row r="690" spans="30:30" hidden="1" x14ac:dyDescent="0.45">
      <c r="AD690"/>
    </row>
    <row r="691" spans="30:30" hidden="1" x14ac:dyDescent="0.45">
      <c r="AD691"/>
    </row>
    <row r="692" spans="30:30" hidden="1" x14ac:dyDescent="0.45">
      <c r="AD692"/>
    </row>
    <row r="693" spans="30:30" hidden="1" x14ac:dyDescent="0.45">
      <c r="AD693"/>
    </row>
    <row r="694" spans="30:30" hidden="1" x14ac:dyDescent="0.45">
      <c r="AD694"/>
    </row>
    <row r="695" spans="30:30" hidden="1" x14ac:dyDescent="0.45">
      <c r="AD695"/>
    </row>
    <row r="696" spans="30:30" hidden="1" x14ac:dyDescent="0.45">
      <c r="AD696"/>
    </row>
    <row r="697" spans="30:30" hidden="1" x14ac:dyDescent="0.45">
      <c r="AD697"/>
    </row>
    <row r="698" spans="30:30" hidden="1" x14ac:dyDescent="0.45">
      <c r="AD698"/>
    </row>
    <row r="699" spans="30:30" hidden="1" x14ac:dyDescent="0.45">
      <c r="AD699"/>
    </row>
    <row r="700" spans="30:30" hidden="1" x14ac:dyDescent="0.45">
      <c r="AD700"/>
    </row>
    <row r="701" spans="30:30" hidden="1" x14ac:dyDescent="0.45">
      <c r="AD701"/>
    </row>
    <row r="702" spans="30:30" hidden="1" x14ac:dyDescent="0.45">
      <c r="AD702"/>
    </row>
    <row r="703" spans="30:30" hidden="1" x14ac:dyDescent="0.45">
      <c r="AD703"/>
    </row>
    <row r="704" spans="30:30" hidden="1" x14ac:dyDescent="0.45">
      <c r="AD704"/>
    </row>
    <row r="705" spans="30:30" hidden="1" x14ac:dyDescent="0.45">
      <c r="AD705"/>
    </row>
    <row r="706" spans="30:30" hidden="1" x14ac:dyDescent="0.45">
      <c r="AD706"/>
    </row>
    <row r="707" spans="30:30" hidden="1" x14ac:dyDescent="0.45">
      <c r="AD707"/>
    </row>
    <row r="708" spans="30:30" hidden="1" x14ac:dyDescent="0.45">
      <c r="AD708"/>
    </row>
    <row r="709" spans="30:30" hidden="1" x14ac:dyDescent="0.45">
      <c r="AD709"/>
    </row>
    <row r="710" spans="30:30" hidden="1" x14ac:dyDescent="0.45">
      <c r="AD710"/>
    </row>
    <row r="711" spans="30:30" hidden="1" x14ac:dyDescent="0.45">
      <c r="AD711"/>
    </row>
    <row r="712" spans="30:30" hidden="1" x14ac:dyDescent="0.45">
      <c r="AD712"/>
    </row>
    <row r="713" spans="30:30" hidden="1" x14ac:dyDescent="0.45">
      <c r="AD713"/>
    </row>
    <row r="714" spans="30:30" hidden="1" x14ac:dyDescent="0.45">
      <c r="AD714"/>
    </row>
    <row r="715" spans="30:30" hidden="1" x14ac:dyDescent="0.45">
      <c r="AD715"/>
    </row>
    <row r="716" spans="30:30" hidden="1" x14ac:dyDescent="0.45">
      <c r="AD716"/>
    </row>
    <row r="717" spans="30:30" hidden="1" x14ac:dyDescent="0.45">
      <c r="AD717"/>
    </row>
    <row r="718" spans="30:30" hidden="1" x14ac:dyDescent="0.45">
      <c r="AD718"/>
    </row>
    <row r="719" spans="30:30" hidden="1" x14ac:dyDescent="0.45">
      <c r="AD719"/>
    </row>
    <row r="720" spans="30:30" hidden="1" x14ac:dyDescent="0.45">
      <c r="AD720"/>
    </row>
    <row r="721" spans="30:30" hidden="1" x14ac:dyDescent="0.45">
      <c r="AD721"/>
    </row>
    <row r="722" spans="30:30" hidden="1" x14ac:dyDescent="0.45">
      <c r="AD722"/>
    </row>
    <row r="723" spans="30:30" hidden="1" x14ac:dyDescent="0.45">
      <c r="AD723"/>
    </row>
    <row r="724" spans="30:30" hidden="1" x14ac:dyDescent="0.45">
      <c r="AD724"/>
    </row>
    <row r="725" spans="30:30" hidden="1" x14ac:dyDescent="0.45"/>
    <row r="726" spans="30:30" hidden="1" x14ac:dyDescent="0.45"/>
    <row r="727" spans="30:30" hidden="1" x14ac:dyDescent="0.45"/>
    <row r="728" spans="30:30" hidden="1" x14ac:dyDescent="0.45"/>
    <row r="729" spans="30:30" hidden="1" x14ac:dyDescent="0.45"/>
    <row r="730" spans="30:30" hidden="1" x14ac:dyDescent="0.45"/>
    <row r="731" spans="30:30" hidden="1" x14ac:dyDescent="0.45"/>
    <row r="732" spans="30:30" hidden="1" x14ac:dyDescent="0.45"/>
    <row r="733" spans="30:30" hidden="1" x14ac:dyDescent="0.45"/>
    <row r="734" spans="30:30" hidden="1" x14ac:dyDescent="0.45"/>
    <row r="735" spans="30:30" hidden="1" x14ac:dyDescent="0.45"/>
    <row r="736" spans="30:30"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spans="31:31" hidden="1" x14ac:dyDescent="0.45"/>
    <row r="1202" spans="31:31" hidden="1" x14ac:dyDescent="0.45"/>
    <row r="1203" spans="31:31" hidden="1" x14ac:dyDescent="0.45"/>
    <row r="1204" spans="31:31" hidden="1" x14ac:dyDescent="0.45"/>
    <row r="1205" spans="31:31" hidden="1" x14ac:dyDescent="0.45"/>
    <row r="1206" spans="31:31" hidden="1" x14ac:dyDescent="0.45"/>
    <row r="1207" spans="31:31" hidden="1" x14ac:dyDescent="0.45"/>
    <row r="1208" spans="31:31" hidden="1" x14ac:dyDescent="0.45"/>
    <row r="1209" spans="31:31" hidden="1" x14ac:dyDescent="0.45"/>
    <row r="1210" spans="31:31" hidden="1" x14ac:dyDescent="0.45"/>
    <row r="1211" spans="31:31" hidden="1" x14ac:dyDescent="0.45"/>
    <row r="1212" spans="31:31" hidden="1" x14ac:dyDescent="0.45">
      <c r="AE1212" s="61"/>
    </row>
  </sheetData>
  <sheetProtection sheet="1" formatColumns="0" formatRows="0" selectLockedCells="1"/>
  <mergeCells count="39">
    <mergeCell ref="C27:F27"/>
    <mergeCell ref="I27:P32"/>
    <mergeCell ref="C29:F29"/>
    <mergeCell ref="B32:F32"/>
    <mergeCell ref="B33:D33"/>
    <mergeCell ref="I33:P36"/>
    <mergeCell ref="B34:D34"/>
    <mergeCell ref="B35:D35"/>
    <mergeCell ref="B18:C18"/>
    <mergeCell ref="E18:F18"/>
    <mergeCell ref="I18:P23"/>
    <mergeCell ref="D19:F19"/>
    <mergeCell ref="C22:F22"/>
    <mergeCell ref="C24:F24"/>
    <mergeCell ref="I24:P26"/>
    <mergeCell ref="C25:C26"/>
    <mergeCell ref="E25:E26"/>
    <mergeCell ref="B13:C13"/>
    <mergeCell ref="I13:J13"/>
    <mergeCell ref="B14:C14"/>
    <mergeCell ref="I14:J14"/>
    <mergeCell ref="I15:J15"/>
    <mergeCell ref="B16:C16"/>
    <mergeCell ref="E16:F16"/>
    <mergeCell ref="I16:P17"/>
    <mergeCell ref="B17:C17"/>
    <mergeCell ref="D5:F5"/>
    <mergeCell ref="C7:F7"/>
    <mergeCell ref="B8:G9"/>
    <mergeCell ref="I10:J10"/>
    <mergeCell ref="I11:Q11"/>
    <mergeCell ref="B12:C12"/>
    <mergeCell ref="I12:J12"/>
    <mergeCell ref="B1:M1"/>
    <mergeCell ref="Y1:Z1"/>
    <mergeCell ref="E2:E3"/>
    <mergeCell ref="F2:F3"/>
    <mergeCell ref="K2:Q2"/>
    <mergeCell ref="D4:E4"/>
  </mergeCells>
  <conditionalFormatting sqref="B4:D4">
    <cfRule type="expression" dxfId="229" priority="37">
      <formula>MaxFDP_AcclimatisedYN&lt;&gt;"No"</formula>
    </cfRule>
  </conditionalFormatting>
  <conditionalFormatting sqref="C2">
    <cfRule type="expression" dxfId="228" priority="39">
      <formula>ISBLANK($C$2)</formula>
    </cfRule>
  </conditionalFormatting>
  <conditionalFormatting sqref="C3">
    <cfRule type="expression" dxfId="227" priority="19">
      <formula>AND(ISNUMBER(MaxFDP_NumSectors),MaxFDP_NumSectors&gt;2,MaxFDP_SignOn_L_TimeOnly&gt;TIME(2,0,0),MaxFDP_SignOn_L_TimeOnly&lt;TIME(6,0,0))</formula>
    </cfRule>
    <cfRule type="expression" dxfId="226" priority="38">
      <formula>NOT(ISNUMBER($C$3))</formula>
    </cfRule>
  </conditionalFormatting>
  <conditionalFormatting sqref="C4">
    <cfRule type="expression" dxfId="225" priority="36">
      <formula>MaxFDP_AcclimatisedYN&lt;&gt;"No"</formula>
    </cfRule>
    <cfRule type="expression" dxfId="224" priority="41">
      <formula>AND($C$2="No",ISBLANK($C$4))</formula>
    </cfRule>
  </conditionalFormatting>
  <conditionalFormatting sqref="C5 F2 C22">
    <cfRule type="expression" dxfId="223" priority="26">
      <formula>MaxFDP_WOCL_ES_Nights="5th"</formula>
    </cfRule>
  </conditionalFormatting>
  <conditionalFormatting sqref="C5">
    <cfRule type="expression" dxfId="222" priority="25">
      <formula>ISBLANK($C$5)</formula>
    </cfRule>
  </conditionalFormatting>
  <conditionalFormatting sqref="C6 F6">
    <cfRule type="expression" dxfId="221" priority="14">
      <formula>AND(ISNUMBER($C$6),NOT(ISBLANK($F$6)))</formula>
    </cfRule>
  </conditionalFormatting>
  <conditionalFormatting sqref="D2">
    <cfRule type="expression" dxfId="220" priority="6">
      <formula>MaxFDP_AcclimatisedYN&lt;&gt;"Yes"</formula>
    </cfRule>
    <cfRule type="expression" dxfId="219" priority="7">
      <formula>AND($C$2="Yes",NOT(ISNUMBER($D$2)))</formula>
    </cfRule>
  </conditionalFormatting>
  <conditionalFormatting sqref="D3">
    <cfRule type="expression" dxfId="218" priority="20">
      <formula>AND(MaxFDP_SignOn_L_TimeOnly&gt;TIME(2,0,0),MaxFDP_SignOn_L_TimeOnly&lt;TIME(6,0,0))</formula>
    </cfRule>
  </conditionalFormatting>
  <conditionalFormatting sqref="D5">
    <cfRule type="expression" dxfId="217" priority="28">
      <formula>MaxFDP_AcclimatisedYN&lt;&gt;"No"</formula>
    </cfRule>
  </conditionalFormatting>
  <conditionalFormatting sqref="D12">
    <cfRule type="expression" dxfId="216" priority="43">
      <formula>ISBLANK($D$12)</formula>
    </cfRule>
  </conditionalFormatting>
  <conditionalFormatting sqref="D13">
    <cfRule type="expression" dxfId="215" priority="22">
      <formula>ISBLANK($D$13)</formula>
    </cfRule>
  </conditionalFormatting>
  <conditionalFormatting sqref="D14">
    <cfRule type="expression" dxfId="214" priority="21">
      <formula>ISBLANK($D$14)</formula>
    </cfRule>
  </conditionalFormatting>
  <conditionalFormatting sqref="D16 D18">
    <cfRule type="expression" dxfId="213" priority="40">
      <formula>NOT(ISNUMBER($D$18))</formula>
    </cfRule>
  </conditionalFormatting>
  <conditionalFormatting sqref="D17">
    <cfRule type="expression" dxfId="212" priority="11">
      <formula>NOT(ISNUMBER($D$17))</formula>
    </cfRule>
  </conditionalFormatting>
  <conditionalFormatting sqref="D6:F6">
    <cfRule type="expression" dxfId="211" priority="15">
      <formula>ISBLANK($C$6)</formula>
    </cfRule>
  </conditionalFormatting>
  <conditionalFormatting sqref="D19:F19">
    <cfRule type="expression" dxfId="210" priority="4">
      <formula>AND(ISNUMBER(D19),D19&gt;MaxFDP_MaxFDP+TIME(1,0,0))</formula>
    </cfRule>
    <cfRule type="expression" dxfId="209" priority="5">
      <formula>AND(ISNUMBER(D19),D19&gt;MaxFDP_MaxFDP)</formula>
    </cfRule>
  </conditionalFormatting>
  <conditionalFormatting sqref="E12">
    <cfRule type="expression" dxfId="208" priority="24">
      <formula>NOT(ISNUMBER($E$12))</formula>
    </cfRule>
  </conditionalFormatting>
  <conditionalFormatting sqref="E12:E13 F12:F14 D16:D18">
    <cfRule type="expression" dxfId="207" priority="1" stopIfTrue="1">
      <formula>AND(NOT(ISBLANK(D12)),NOT(ISNUMBER(D12)))</formula>
    </cfRule>
  </conditionalFormatting>
  <conditionalFormatting sqref="E13">
    <cfRule type="expression" dxfId="206" priority="23">
      <formula>NOT(ISNUMBER($E$13))</formula>
    </cfRule>
  </conditionalFormatting>
  <conditionalFormatting sqref="E14">
    <cfRule type="expression" dxfId="205" priority="29">
      <formula>$E$14="Err"</formula>
    </cfRule>
  </conditionalFormatting>
  <conditionalFormatting sqref="E23">
    <cfRule type="expression" dxfId="204" priority="34">
      <formula>NOT(ISNUMBER($E$23))</formula>
    </cfRule>
    <cfRule type="expression" dxfId="203" priority="44">
      <formula>AND(NOT(ISBLANK(MaxFDP_LSect_Out_Station)),NOT(ISNUMBER(E23)))</formula>
    </cfRule>
  </conditionalFormatting>
  <conditionalFormatting sqref="E25:E26">
    <cfRule type="expression" dxfId="202" priority="35">
      <formula>NOT(ISNUMBER($E$25))</formula>
    </cfRule>
  </conditionalFormatting>
  <conditionalFormatting sqref="E28">
    <cfRule type="expression" dxfId="201" priority="32">
      <formula>NOT(ISNUMBER($E$23))</formula>
    </cfRule>
    <cfRule type="expression" dxfId="200" priority="33">
      <formula>AND(NOT(ISBLANK(MaxFDP_LSect_Out_Station)),NOT(ISNUMBER(E28)))</formula>
    </cfRule>
  </conditionalFormatting>
  <conditionalFormatting sqref="E30">
    <cfRule type="expression" dxfId="199" priority="2">
      <formula>NOT(ISNUMBER($E$23))</formula>
    </cfRule>
    <cfRule type="expression" dxfId="198" priority="3">
      <formula>AND(NOT(ISBLANK(MaxFDP_LSect_Out_Station)),NOT(ISNUMBER(E30)))</formula>
    </cfRule>
  </conditionalFormatting>
  <conditionalFormatting sqref="F2 C5 C22">
    <cfRule type="expression" dxfId="197" priority="27">
      <formula>MaxFDP_WOCL_ES_Nights="4th"</formula>
    </cfRule>
  </conditionalFormatting>
  <conditionalFormatting sqref="F2 C22">
    <cfRule type="expression" dxfId="196" priority="13">
      <formula>AND(ISNUMBER($C$6),NOT(ISBLANK($F$6)))</formula>
    </cfRule>
  </conditionalFormatting>
  <conditionalFormatting sqref="F6 C6">
    <cfRule type="expression" dxfId="195" priority="16">
      <formula>AND(ISNUMBER(MaxFDP_StbyStartZ),ISBLANK(maxFDP_StbyDecrement))</formula>
    </cfRule>
  </conditionalFormatting>
  <conditionalFormatting sqref="F12">
    <cfRule type="expression" dxfId="194" priority="42">
      <formula>NOT(ISNUMBER($F$12))</formula>
    </cfRule>
  </conditionalFormatting>
  <conditionalFormatting sqref="F13">
    <cfRule type="expression" dxfId="193" priority="31">
      <formula>NOT(ISNUMBER($F$13))</formula>
    </cfRule>
  </conditionalFormatting>
  <conditionalFormatting sqref="F14">
    <cfRule type="expression" dxfId="192" priority="30">
      <formula>NOT(ISNUMBER($F$14))</formula>
    </cfRule>
  </conditionalFormatting>
  <conditionalFormatting sqref="F17">
    <cfRule type="expression" dxfId="191" priority="8">
      <formula>AND(LEFT(MaxFDP_Spare,1)="-",ABS(MaxFDP_NoExt_LatestLastPush_Z-MaxFDP_LastPushZ)&gt;TIME(1,0,0))</formula>
    </cfRule>
    <cfRule type="expression" dxfId="190" priority="9">
      <formula>MaxFDP_Spare="-01:00"</formula>
    </cfRule>
    <cfRule type="expression" dxfId="189" priority="10">
      <formula>AND(LEFT(MaxFDP_Spare,1)="-",MID(MaxFDP_Spare,2,2)="00")</formula>
    </cfRule>
  </conditionalFormatting>
  <conditionalFormatting sqref="F21">
    <cfRule type="expression" dxfId="188" priority="18">
      <formula>AND(ISNUMBER(MaxFDP_NumSectors),MaxFDP_NumSectors&gt;2,MaxFDP_SignOn_L_TimeOnly&gt;TIME(2,0,0),MaxFDP_SignOn_L_TimeOnly&lt;TIME(6,0,0))</formula>
    </cfRule>
  </conditionalFormatting>
  <conditionalFormatting sqref="I4:J9">
    <cfRule type="expression" dxfId="187" priority="12">
      <formula>AND(ISNUMBER(MaxFDP_StbyStartL),(MaxFDP_StbyStartL-INT(MaxFDP_StbyStartL))&gt;=$I4,(MaxFDP_StbyStartL-INT(MaxFDP_StbyStartL))&lt;=$J4)</formula>
    </cfRule>
  </conditionalFormatting>
  <conditionalFormatting sqref="K4:P9">
    <cfRule type="expression" dxfId="186" priority="17">
      <formula>AND($Q4=K4,K$3=$C$3)</formula>
    </cfRule>
  </conditionalFormatting>
  <conditionalFormatting sqref="K13:P14">
    <cfRule type="expression" dxfId="185" priority="46">
      <formula>AND(K13=$Q13,$C$3=K$12)</formula>
    </cfRule>
  </conditionalFormatting>
  <conditionalFormatting sqref="M4:P9 M13:P14">
    <cfRule type="expression" dxfId="184" priority="45">
      <formula>AND(MaxFDP_NumSectors&gt;2,MaxFDP_SignOn_L_TimeOnly&gt;TIME(2,0,0),MaxFDP_SignOn_L_TimeOnly&lt;TIME(6,0,0))</formula>
    </cfRule>
  </conditionalFormatting>
  <dataValidations count="11">
    <dataValidation type="list" allowBlank="1" showInputMessage="1" sqref="E21 E25 E23 F12:F14 D2" xr:uid="{11DD993F-17F4-4F90-96F2-EFE341DD2D97}">
      <formula1>MaxFDP_TimeZones</formula1>
    </dataValidation>
    <dataValidation type="list" allowBlank="1" showInputMessage="1" showErrorMessage="1" sqref="C2" xr:uid="{AC454587-B40D-4773-8DE4-70C4490FC362}">
      <formula1>"Yes,No"</formula1>
    </dataValidation>
    <dataValidation type="list" allowBlank="1" showInputMessage="1" showErrorMessage="1" sqref="C4" xr:uid="{958849CC-EE41-4FD7-BA49-5803F37565B4}">
      <formula1>"&lt;30 Hrs,&gt;=30 Hrs"</formula1>
    </dataValidation>
    <dataValidation type="list" allowBlank="1" showInputMessage="1" sqref="E13" xr:uid="{2446B621-61A9-4D4B-BCE5-D06352FEABFF}">
      <formula1>MaxFDP_BlockTimes</formula1>
    </dataValidation>
    <dataValidation type="list" allowBlank="1" showInputMessage="1" sqref="C3" xr:uid="{B6F51D5C-7839-4F56-A263-7ECC3B70E18C}">
      <formula1>"1,2,3,4,5,6"</formula1>
    </dataValidation>
    <dataValidation type="list" allowBlank="1" showInputMessage="1" showErrorMessage="1" sqref="C5" xr:uid="{CA6BCB2D-BB60-42F9-8514-EEB98357792B}">
      <formula1>MaxFDP_WOCL_ES_List</formula1>
    </dataValidation>
    <dataValidation type="list" allowBlank="1" showInputMessage="1" sqref="D12:D14" xr:uid="{400381D6-74F4-423E-9212-6739AB3C90D0}">
      <formula1>MaxFDP_Airfields</formula1>
    </dataValidation>
    <dataValidation type="list" allowBlank="1" showInputMessage="1" sqref="E12" xr:uid="{4BCA291E-1756-48AE-B6D9-7136EE0619A0}">
      <formula1>MaxFDP_UTCs</formula1>
    </dataValidation>
    <dataValidation type="list" allowBlank="1" showInputMessage="1" sqref="D16 D18" xr:uid="{4E055C29-02E7-47C1-A10B-DC683971B09D}">
      <formula1>MaxFDP_BlockToSignOff_List</formula1>
    </dataValidation>
    <dataValidation type="list" allowBlank="1" showInputMessage="1" sqref="D17" xr:uid="{4DDFFF33-7E07-4FEB-8026-DD2D6A59DBE3}">
      <formula1>MaxFDP_LastPushList</formula1>
    </dataValidation>
    <dataValidation type="list" allowBlank="1" showInputMessage="1" sqref="C6" xr:uid="{A303EEC9-5BB6-4401-AAC1-5456BAF5B577}">
      <formula1>MaxFDP_SbyCallOut_UTCs</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1FB6F-0DE3-423B-9088-4AB7B7BED391}">
  <dimension ref="A1:AF1212"/>
  <sheetViews>
    <sheetView showGridLines="0" showRowColHeaders="0" zoomScale="145" zoomScaleNormal="145" workbookViewId="0">
      <selection activeCell="C2" sqref="C2"/>
    </sheetView>
  </sheetViews>
  <sheetFormatPr defaultColWidth="0" defaultRowHeight="14.25" customHeight="1" zeroHeight="1" x14ac:dyDescent="0.45"/>
  <cols>
    <col min="1" max="1" width="1.59765625" style="4" customWidth="1"/>
    <col min="2" max="2" width="27.265625" style="4" customWidth="1"/>
    <col min="3" max="3" width="9.59765625" style="4" customWidth="1"/>
    <col min="4" max="6" width="10.59765625" style="4" customWidth="1"/>
    <col min="7" max="8" width="1.59765625" style="4" customWidth="1"/>
    <col min="9" max="16" width="9.1328125" style="4" customWidth="1"/>
    <col min="17" max="17" width="9" style="4" hidden="1" customWidth="1"/>
    <col min="18" max="18" width="1.59765625" style="4" customWidth="1"/>
    <col min="19" max="19" width="31.86328125" style="4" customWidth="1"/>
    <col min="20" max="20" width="1.59765625" style="4" hidden="1"/>
    <col min="21" max="22" width="9" style="4" hidden="1"/>
    <col min="23" max="23" width="8.59765625" style="4" hidden="1"/>
    <col min="24" max="24" width="9" style="4" hidden="1"/>
    <col min="25" max="25" width="5.265625" style="4" hidden="1"/>
    <col min="26" max="26" width="5.73046875" style="4" hidden="1"/>
    <col min="27" max="27" width="10.3984375" style="4" hidden="1"/>
    <col min="28" max="29" width="9" style="4" hidden="1"/>
    <col min="30" max="30" width="9.73046875" style="4" hidden="1"/>
    <col min="31" max="31" width="21" style="4" hidden="1"/>
    <col min="32" max="32" width="0" style="4" hidden="1"/>
    <col min="33" max="16384" width="9" style="4" hidden="1"/>
  </cols>
  <sheetData>
    <row r="1" spans="1:32" ht="33.75" customHeight="1" thickBot="1" x14ac:dyDescent="0.5">
      <c r="A1" s="1"/>
      <c r="B1" s="139">
        <v>45280</v>
      </c>
      <c r="C1" s="139"/>
      <c r="D1" s="139"/>
      <c r="E1" s="139"/>
      <c r="F1" s="139"/>
      <c r="G1" s="139"/>
      <c r="H1" s="139"/>
      <c r="I1" s="139"/>
      <c r="J1" s="139"/>
      <c r="K1" s="139"/>
      <c r="L1" s="139"/>
      <c r="M1" s="139"/>
      <c r="N1" s="1"/>
      <c r="O1" s="1"/>
      <c r="P1" s="1"/>
      <c r="Q1" s="1"/>
      <c r="R1" s="1"/>
      <c r="S1" s="1"/>
      <c r="U1" s="62" t="s">
        <v>7</v>
      </c>
      <c r="V1" s="63" t="s">
        <v>21</v>
      </c>
      <c r="W1" s="95" t="s">
        <v>142</v>
      </c>
      <c r="X1" s="62" t="s">
        <v>22</v>
      </c>
      <c r="Y1" s="140" t="s">
        <v>47</v>
      </c>
      <c r="Z1" s="141"/>
      <c r="AA1" s="87" t="s">
        <v>140</v>
      </c>
      <c r="AB1" s="62" t="s">
        <v>124</v>
      </c>
      <c r="AC1" s="62" t="s">
        <v>126</v>
      </c>
      <c r="AD1" s="63" t="s">
        <v>130</v>
      </c>
      <c r="AE1"/>
      <c r="AF1"/>
    </row>
    <row r="2" spans="1:32" ht="15" customHeight="1" x14ac:dyDescent="0.45">
      <c r="A2" s="1">
        <v>1</v>
      </c>
      <c r="B2" s="24" t="s">
        <v>143</v>
      </c>
      <c r="C2" s="17"/>
      <c r="D2" s="97"/>
      <c r="E2" s="122" t="s">
        <v>16</v>
      </c>
      <c r="F2" s="145" t="str">
        <f>IF(MaxFDP_Done="Err","N/A",IF(MaxFDP_AcclimatisedYN="Yes",MIN(MaxFDP_UnAccMaxFDPList),IF(MaxFDP_AcclimatisedYN="No",MIN(MaxFDP_AccMaxFDPList),"N/A"))-MaxFDP_WOCL_ES_Reduction/24-IF(ISNUMBER(maxFDP_StbyDecrement),maxFDP_StbyDecrement,0))</f>
        <v>N/A</v>
      </c>
      <c r="G2" s="1"/>
      <c r="H2" s="1"/>
      <c r="I2" s="93" t="s">
        <v>141</v>
      </c>
      <c r="J2" s="94" t="str">
        <f>IF(MaxFDP_Done="Ok",IFERROR(MaxFDP_SignOn_L+(MaxFDP_AccTz-MaxFDP_SignOn_Tz),"N/A"),"N/A")</f>
        <v>N/A</v>
      </c>
      <c r="K2" s="131" t="s">
        <v>145</v>
      </c>
      <c r="L2" s="132"/>
      <c r="M2" s="132"/>
      <c r="N2" s="132"/>
      <c r="O2" s="132"/>
      <c r="P2" s="132"/>
      <c r="Q2" s="133"/>
      <c r="R2" s="1"/>
      <c r="S2" s="1"/>
      <c r="U2" s="37">
        <v>0.33333333333333331</v>
      </c>
      <c r="V2" s="96"/>
      <c r="W2" s="96"/>
      <c r="X2" s="39"/>
      <c r="Y2" s="27" t="s">
        <v>48</v>
      </c>
      <c r="Z2" s="26">
        <v>0</v>
      </c>
      <c r="AA2" s="27"/>
      <c r="AB2" s="88"/>
      <c r="AC2" s="38">
        <v>0.25</v>
      </c>
      <c r="AD2" s="38"/>
    </row>
    <row r="3" spans="1:32" ht="15" customHeight="1" thickBot="1" x14ac:dyDescent="0.5">
      <c r="A3" s="1"/>
      <c r="B3" s="24" t="s">
        <v>25</v>
      </c>
      <c r="C3" s="43"/>
      <c r="D3" s="48" t="s">
        <v>120</v>
      </c>
      <c r="E3" s="122"/>
      <c r="F3" s="146"/>
      <c r="G3" s="1"/>
      <c r="H3" s="1"/>
      <c r="I3" s="30" t="s">
        <v>10</v>
      </c>
      <c r="J3" s="30" t="s">
        <v>13</v>
      </c>
      <c r="K3" s="30">
        <v>1</v>
      </c>
      <c r="L3" s="30">
        <v>2</v>
      </c>
      <c r="M3" s="30">
        <v>3</v>
      </c>
      <c r="N3" s="30">
        <v>4</v>
      </c>
      <c r="O3" s="30">
        <v>5</v>
      </c>
      <c r="P3" s="30">
        <v>6</v>
      </c>
      <c r="Q3" s="30" t="s">
        <v>16</v>
      </c>
      <c r="R3" s="1"/>
      <c r="S3" s="1"/>
      <c r="U3" s="37">
        <v>0.375</v>
      </c>
      <c r="V3" s="96">
        <v>0</v>
      </c>
      <c r="W3" s="96">
        <f>MaxFDP_SignOn_Z</f>
        <v>0</v>
      </c>
      <c r="X3" s="40">
        <v>0</v>
      </c>
      <c r="Y3" s="27" t="s">
        <v>49</v>
      </c>
      <c r="Z3" s="26">
        <v>2</v>
      </c>
      <c r="AA3" s="27" t="s">
        <v>78</v>
      </c>
      <c r="AB3" s="89" t="s">
        <v>125</v>
      </c>
      <c r="AD3" s="15" t="b">
        <f>IF(ISNUMBER(MaxFDP_NoExt_LatestLastPush_Z),MaxFDP_NoExt_LatestLastPush_Z-IF(MaxFDP_NoExt_LatestLastPush_Z&gt;1,1,0))</f>
        <v>0</v>
      </c>
    </row>
    <row r="4" spans="1:32" ht="15" customHeight="1" x14ac:dyDescent="0.45">
      <c r="A4" s="1"/>
      <c r="B4" s="24" t="s">
        <v>26</v>
      </c>
      <c r="C4" s="52"/>
      <c r="D4" s="134" t="s">
        <v>24</v>
      </c>
      <c r="E4" s="134"/>
      <c r="F4" s="79" t="str">
        <f>IF(AND(ISNUMBER(MaxFDP_SignOn_Z),ISNUMBER(MaxFDP_MaxFDP)),MaxFDP_SignOn_Z+MaxFDP_MaxFDP,"N/A")</f>
        <v>N/A</v>
      </c>
      <c r="G4" s="1"/>
      <c r="H4" s="1"/>
      <c r="I4" s="33">
        <v>0</v>
      </c>
      <c r="J4" s="33">
        <v>0.24930555555555556</v>
      </c>
      <c r="K4" s="31">
        <v>0.41666666666666669</v>
      </c>
      <c r="L4" s="28">
        <v>0.41666666666666669</v>
      </c>
      <c r="M4" s="28">
        <v>0.40625</v>
      </c>
      <c r="N4" s="28">
        <v>0.38541666666666669</v>
      </c>
      <c r="O4" s="28">
        <v>0.375</v>
      </c>
      <c r="P4" s="28">
        <v>0.34375</v>
      </c>
      <c r="Q4" s="29" t="str" cm="1">
        <f t="array" ref="Q4">IF(OR(MaxFDP_Done&lt;&gt;"Ok",MaxFDP_AcclimatisedYN&lt;&gt;"Yes"),"",IF(AND((MaxFDP_AccTz_SignOn_L-INT(MaxFDP_AccTz_SignOn_L))&gt;=I4,(MaxFDP_AccTz_SignOn_L-INT(MaxFDP_AccTz_SignOn_L))&lt;=J4),INDEX(MaxFDP_Acc_FDPs,ROW()-ROW(MaxFDP_AccFDPTop),MaxFDP_NumSectors),IFERROR(IF(AND(ISNUMBER(MaxFDP_StbyStartL),(MaxFDP_StbyStartL-INT(MaxFDP_StbyStartL))&gt;=I4,(MaxFDP_StbyStartL-INT(MaxFDP_StbyStartL))&lt;=J4),INDEX(MaxFDP_Acc_FDPs,ROW()-ROW(MaxFDP_AccFDPTop),MaxFDP_NumSectors),""),"")))</f>
        <v/>
      </c>
      <c r="R4" s="1"/>
      <c r="S4" s="2"/>
      <c r="U4" s="37">
        <v>0.39583333333333331</v>
      </c>
      <c r="V4" s="96">
        <v>3.472222222222222E-3</v>
      </c>
      <c r="W4" s="96">
        <f t="shared" ref="W4:W67" si="0">IF(W3&lt;TIME(0,5,0),1,W3-TIME(0,5,0))</f>
        <v>1</v>
      </c>
      <c r="X4" s="40">
        <v>3.472222222222222E-3</v>
      </c>
      <c r="Y4" s="27" t="s">
        <v>50</v>
      </c>
      <c r="Z4" s="26">
        <v>4</v>
      </c>
      <c r="AA4" s="27" t="s">
        <v>87</v>
      </c>
      <c r="AB4" s="90">
        <v>0.25</v>
      </c>
      <c r="AD4" s="15"/>
      <c r="AE4" s="58"/>
    </row>
    <row r="5" spans="1:32" ht="15" customHeight="1" x14ac:dyDescent="0.45">
      <c r="A5" s="1"/>
      <c r="B5" s="24" t="s">
        <v>114</v>
      </c>
      <c r="C5" s="43" t="s">
        <v>48</v>
      </c>
      <c r="D5" s="142">
        <f>IFERROR(VLOOKUP(MaxFDP_WOCL_ES_Nights,MaxFDP_WOCL_ES,2,FALSE),"")</f>
        <v>0</v>
      </c>
      <c r="E5" s="142"/>
      <c r="F5" s="142"/>
      <c r="G5" s="8"/>
      <c r="H5" s="8"/>
      <c r="I5" s="33">
        <v>0.25</v>
      </c>
      <c r="J5" s="33">
        <v>0.33263888888888887</v>
      </c>
      <c r="K5" s="32">
        <v>0.52083333333333337</v>
      </c>
      <c r="L5" s="6">
        <v>0.52083333333333337</v>
      </c>
      <c r="M5" s="6">
        <v>0.48958333333333331</v>
      </c>
      <c r="N5" s="6">
        <v>0.45833333333333331</v>
      </c>
      <c r="O5" s="6">
        <v>0.42708333333333331</v>
      </c>
      <c r="P5" s="6">
        <v>0.40625</v>
      </c>
      <c r="Q5" s="7" t="str" cm="1">
        <f t="array" ref="Q5">IF(OR(MaxFDP_Done&lt;&gt;"Ok",MaxFDP_AcclimatisedYN&lt;&gt;"Yes"),"",IF(AND((MaxFDP_AccTz_SignOn_L-INT(MaxFDP_AccTz_SignOn_L))&gt;=I5,(MaxFDP_AccTz_SignOn_L-INT(MaxFDP_AccTz_SignOn_L))&lt;=J5),INDEX(MaxFDP_Acc_FDPs,ROW()-ROW(MaxFDP_AccFDPTop),MaxFDP_NumSectors),IFERROR(IF(AND(ISNUMBER(MaxFDP_StbyStartL),(MaxFDP_StbyStartL-INT(MaxFDP_StbyStartL))&gt;=I5,(MaxFDP_StbyStartL-INT(MaxFDP_StbyStartL))&lt;=J5),INDEX(MaxFDP_Acc_FDPs,ROW()-ROW(MaxFDP_AccFDPTop),MaxFDP_NumSectors),""),"")))</f>
        <v/>
      </c>
      <c r="R5" s="1"/>
      <c r="S5" s="2"/>
      <c r="U5" s="37">
        <v>0.41666666666666669</v>
      </c>
      <c r="V5" s="96">
        <v>6.9444444444444397E-3</v>
      </c>
      <c r="W5" s="96">
        <f t="shared" si="0"/>
        <v>0.99652777777777779</v>
      </c>
      <c r="X5" s="38">
        <v>6.9444444444444397E-3</v>
      </c>
      <c r="Y5"/>
      <c r="AA5" s="27" t="s">
        <v>70</v>
      </c>
      <c r="AB5" s="90">
        <v>0.25347222222222199</v>
      </c>
      <c r="AD5" s="15"/>
      <c r="AE5" s="58"/>
    </row>
    <row r="6" spans="1:32" ht="15" customHeight="1" x14ac:dyDescent="0.45">
      <c r="A6" s="1"/>
      <c r="B6" s="24" t="s">
        <v>127</v>
      </c>
      <c r="C6" s="50"/>
      <c r="D6" s="56" t="str">
        <f>IF(AND(ISNUMBER(MaxFDP_StbyStartZ),ISNUMBER(MaxFDP_SignOn_Tz)),MaxFDP_StbyStartZ+MaxFDP_SignOn_Tz,"N/A")</f>
        <v>N/A</v>
      </c>
      <c r="E6" s="24" t="s">
        <v>128</v>
      </c>
      <c r="F6" s="57" t="str">
        <f>IF(AND(ISNUMBER(MaxFDP_StbyStartZ),ISNUMBER(MaxFDP_SignOn_Z)),IF(MaxFDP_SignOn_Z-MaxFDP_StbyStartZ+IF(MaxFDP_StbyStartZ&gt;MaxFDP_SignOn_Z,1,0)&lt;MaxFDP_StbyThreshold,"&lt; 6 Hrs",MaxFDP_SignOn_Z-MaxFDP_StbyStartZ+IF(MaxFDP_StbyStartZ&gt;MaxFDP_SignOn_Z,1,0)-MaxFDP_StbyThreshold),"")</f>
        <v/>
      </c>
      <c r="G6" s="24"/>
      <c r="H6" s="1"/>
      <c r="I6" s="33">
        <v>0.33333333333333331</v>
      </c>
      <c r="J6" s="33">
        <v>0.54097222222222219</v>
      </c>
      <c r="K6" s="32">
        <v>0.5625</v>
      </c>
      <c r="L6" s="6">
        <v>0.5625</v>
      </c>
      <c r="M6" s="6">
        <v>0.53125</v>
      </c>
      <c r="N6" s="6">
        <v>0.5</v>
      </c>
      <c r="O6" s="6">
        <v>0.46875</v>
      </c>
      <c r="P6" s="6">
        <v>0.4375</v>
      </c>
      <c r="Q6" s="7" t="str" cm="1">
        <f t="array" ref="Q6">IF(OR(MaxFDP_Done&lt;&gt;"Ok",MaxFDP_AcclimatisedYN&lt;&gt;"Yes"),"",IF(AND((MaxFDP_AccTz_SignOn_L-INT(MaxFDP_AccTz_SignOn_L))&gt;=I6,(MaxFDP_AccTz_SignOn_L-INT(MaxFDP_AccTz_SignOn_L))&lt;=J6),INDEX(MaxFDP_Acc_FDPs,ROW()-ROW(MaxFDP_AccFDPTop),MaxFDP_NumSectors),IFERROR(IF(AND(ISNUMBER(MaxFDP_StbyStartL),(MaxFDP_StbyStartL-INT(MaxFDP_StbyStartL))&gt;=I6,(MaxFDP_StbyStartL-INT(MaxFDP_StbyStartL))&lt;=J6),INDEX(MaxFDP_Acc_FDPs,ROW()-ROW(MaxFDP_AccFDPTop),MaxFDP_NumSectors),""),"")))</f>
        <v/>
      </c>
      <c r="R6" s="1"/>
      <c r="S6" s="2"/>
      <c r="U6" s="37">
        <v>0.4375</v>
      </c>
      <c r="V6" s="96">
        <v>1.0416666666666701E-2</v>
      </c>
      <c r="W6" s="96">
        <f t="shared" si="0"/>
        <v>0.99305555555555558</v>
      </c>
      <c r="X6" s="38">
        <v>1.0416666666666701E-2</v>
      </c>
      <c r="Y6"/>
      <c r="AA6" s="27" t="s">
        <v>101</v>
      </c>
      <c r="AB6" s="90">
        <v>0.25694444444444398</v>
      </c>
      <c r="AD6" s="15">
        <f>AD3-TIME(2,0,0)+IF(AD3-TIME(2,0,0)&lt;0,1,0)</f>
        <v>0.91666666666666663</v>
      </c>
      <c r="AE6" s="58"/>
    </row>
    <row r="7" spans="1:32" ht="15" customHeight="1" x14ac:dyDescent="0.45">
      <c r="A7" s="1"/>
      <c r="B7" s="8"/>
      <c r="C7" s="138" t="str">
        <f>IF(AND(ISNUMBER(MaxFDP_StbyStartZ),ISNUMBER(MaxFDP_SignOn_Z)),MaxFDP_SignOn_Z-MaxFDP_StbyStartZ+IF(MaxFDP_SignOn_Z&lt;MaxFDP_StbyStartZ,1,0),"")</f>
        <v/>
      </c>
      <c r="D7" s="138"/>
      <c r="E7" s="138"/>
      <c r="F7" s="138"/>
      <c r="G7" s="8"/>
      <c r="H7" s="1"/>
      <c r="I7" s="33">
        <v>0.54166666666666663</v>
      </c>
      <c r="J7" s="33">
        <v>0.74930555555555556</v>
      </c>
      <c r="K7" s="32">
        <v>0.52083333333333337</v>
      </c>
      <c r="L7" s="6">
        <v>0.52083333333333337</v>
      </c>
      <c r="M7" s="6">
        <v>0.44791666666666669</v>
      </c>
      <c r="N7" s="6">
        <v>0.44791666666666669</v>
      </c>
      <c r="O7" s="6">
        <v>0.42708333333333331</v>
      </c>
      <c r="P7" s="6">
        <v>0.38541666666666669</v>
      </c>
      <c r="Q7" s="7" t="str" cm="1">
        <f t="array" ref="Q7">IF(OR(MaxFDP_Done&lt;&gt;"Ok",MaxFDP_AcclimatisedYN&lt;&gt;"Yes"),"",IF(AND((MaxFDP_AccTz_SignOn_L-INT(MaxFDP_AccTz_SignOn_L))&gt;=I7,(MaxFDP_AccTz_SignOn_L-INT(MaxFDP_AccTz_SignOn_L))&lt;=J7),INDEX(MaxFDP_Acc_FDPs,ROW()-ROW(MaxFDP_AccFDPTop),MaxFDP_NumSectors),IFERROR(IF(AND(ISNUMBER(MaxFDP_StbyStartL),(MaxFDP_StbyStartL-INT(MaxFDP_StbyStartL))&gt;=I7,(MaxFDP_StbyStartL-INT(MaxFDP_StbyStartL))&lt;=J7),INDEX(MaxFDP_Acc_FDPs,ROW()-ROW(MaxFDP_AccFDPTop),MaxFDP_NumSectors),""),"")))</f>
        <v/>
      </c>
      <c r="R7" s="1"/>
      <c r="S7" s="2"/>
      <c r="U7" s="37">
        <v>0.45833333333333331</v>
      </c>
      <c r="V7" s="96">
        <v>1.38888888888889E-2</v>
      </c>
      <c r="W7" s="96">
        <f t="shared" si="0"/>
        <v>0.98958333333333337</v>
      </c>
      <c r="X7" s="38">
        <v>1.38888888888889E-2</v>
      </c>
      <c r="Y7"/>
      <c r="AA7" s="27" t="s">
        <v>103</v>
      </c>
      <c r="AB7" s="90">
        <v>0.26041666666666702</v>
      </c>
      <c r="AD7" s="15">
        <f t="shared" ref="AD7:AD70" si="1">IF(AND(HOUR(AD6)=23,MINUTE(AD6)=55),0,AD6+TIME(0,5,0))</f>
        <v>0.92013888888888884</v>
      </c>
      <c r="AE7" s="58"/>
    </row>
    <row r="8" spans="1:32" ht="15" customHeight="1" x14ac:dyDescent="0.45">
      <c r="A8" s="1"/>
      <c r="B8" s="137" t="s">
        <v>119</v>
      </c>
      <c r="C8" s="137"/>
      <c r="D8" s="137"/>
      <c r="E8" s="137"/>
      <c r="F8" s="137"/>
      <c r="G8" s="137"/>
      <c r="H8" s="1"/>
      <c r="I8" s="33">
        <v>0.75</v>
      </c>
      <c r="J8" s="33">
        <v>0.9159722222222223</v>
      </c>
      <c r="K8" s="32">
        <v>0.47916666666666669</v>
      </c>
      <c r="L8" s="6">
        <v>0.47916666666666669</v>
      </c>
      <c r="M8" s="6">
        <v>0.41666666666666669</v>
      </c>
      <c r="N8" s="6">
        <v>0.39583333333333331</v>
      </c>
      <c r="O8" s="6">
        <v>0.38541666666666669</v>
      </c>
      <c r="P8" s="6">
        <v>0.34375</v>
      </c>
      <c r="Q8" s="7" t="str" cm="1">
        <f t="array" ref="Q8">IF(OR(MaxFDP_Done&lt;&gt;"Ok",MaxFDP_AcclimatisedYN&lt;&gt;"Yes"),"",IF(AND((MaxFDP_AccTz_SignOn_L-INT(MaxFDP_AccTz_SignOn_L))&gt;=I8,(MaxFDP_AccTz_SignOn_L-INT(MaxFDP_AccTz_SignOn_L))&lt;=J8),INDEX(MaxFDP_Acc_FDPs,ROW()-ROW(MaxFDP_AccFDPTop),MaxFDP_NumSectors),IFERROR(IF(AND(ISNUMBER(MaxFDP_StbyStartL),(MaxFDP_StbyStartL-INT(MaxFDP_StbyStartL))&gt;=I8,(MaxFDP_StbyStartL-INT(MaxFDP_StbyStartL))&lt;=J8),INDEX(MaxFDP_Acc_FDPs,ROW()-ROW(MaxFDP_AccFDPTop),MaxFDP_NumSectors),""),"")))</f>
        <v/>
      </c>
      <c r="R8" s="1"/>
      <c r="S8" s="2"/>
      <c r="U8" s="37">
        <v>0.5</v>
      </c>
      <c r="V8" s="96">
        <v>1.7361111111111101E-2</v>
      </c>
      <c r="W8" s="96">
        <f t="shared" si="0"/>
        <v>0.98611111111111116</v>
      </c>
      <c r="X8" s="38">
        <v>1.7361111111111101E-2</v>
      </c>
      <c r="Y8"/>
      <c r="AA8" s="27" t="s">
        <v>57</v>
      </c>
      <c r="AB8" s="90">
        <v>0.26388888888888901</v>
      </c>
      <c r="AD8" s="15">
        <f t="shared" si="1"/>
        <v>0.92361111111111105</v>
      </c>
      <c r="AE8" s="58"/>
    </row>
    <row r="9" spans="1:32" ht="15" customHeight="1" x14ac:dyDescent="0.45">
      <c r="A9" s="1"/>
      <c r="B9" s="137"/>
      <c r="C9" s="137"/>
      <c r="D9" s="137"/>
      <c r="E9" s="137"/>
      <c r="F9" s="137"/>
      <c r="G9" s="137"/>
      <c r="H9" s="1"/>
      <c r="I9" s="33">
        <v>0.91666666666666663</v>
      </c>
      <c r="J9" s="33">
        <v>0.99930555555555556</v>
      </c>
      <c r="K9" s="32">
        <v>0.41666666666666669</v>
      </c>
      <c r="L9" s="6">
        <v>0.41666666666666669</v>
      </c>
      <c r="M9" s="6">
        <v>0.40625</v>
      </c>
      <c r="N9" s="6">
        <v>0.38541666666666669</v>
      </c>
      <c r="O9" s="6">
        <v>0.375</v>
      </c>
      <c r="P9" s="6">
        <v>0.34375</v>
      </c>
      <c r="Q9" s="7" t="str" cm="1">
        <f t="array" ref="Q9">IF(OR(MaxFDP_Done&lt;&gt;"Ok",MaxFDP_AcclimatisedYN&lt;&gt;"Yes"),"",IF(AND((MaxFDP_AccTz_SignOn_L-INT(MaxFDP_AccTz_SignOn_L))&gt;=I9,(MaxFDP_AccTz_SignOn_L-INT(MaxFDP_AccTz_SignOn_L))&lt;=J9),INDEX(MaxFDP_Acc_FDPs,ROW()-ROW(MaxFDP_AccFDPTop),MaxFDP_NumSectors),IFERROR(IF(AND(ISNUMBER(MaxFDP_StbyStartL),(MaxFDP_StbyStartL-INT(MaxFDP_StbyStartL))&gt;=I9,(MaxFDP_StbyStartL-INT(MaxFDP_StbyStartL))&lt;=J9),INDEX(MaxFDP_Acc_FDPs,ROW()-ROW(MaxFDP_AccFDPTop),MaxFDP_NumSectors),""),"")))</f>
        <v/>
      </c>
      <c r="R9" s="1"/>
      <c r="S9" s="2"/>
      <c r="U9" s="37">
        <v>0.54166666666666663</v>
      </c>
      <c r="V9" s="96">
        <v>2.0833333333333301E-2</v>
      </c>
      <c r="W9" s="96">
        <f t="shared" si="0"/>
        <v>0.98263888888888895</v>
      </c>
      <c r="X9" s="38">
        <v>2.0833333333333301E-2</v>
      </c>
      <c r="Y9"/>
      <c r="AA9" s="27" t="s">
        <v>52</v>
      </c>
      <c r="AB9" s="90">
        <v>0.26736111111111099</v>
      </c>
      <c r="AD9" s="15">
        <f t="shared" si="1"/>
        <v>0.92708333333333326</v>
      </c>
      <c r="AE9" s="58"/>
    </row>
    <row r="10" spans="1:32" ht="5.0999999999999996" customHeight="1" x14ac:dyDescent="0.45">
      <c r="A10" s="1"/>
      <c r="B10" s="51"/>
      <c r="C10" s="51"/>
      <c r="D10" s="51"/>
      <c r="E10" s="51"/>
      <c r="F10" s="51"/>
      <c r="G10" s="51"/>
      <c r="H10" s="1"/>
      <c r="I10" s="135"/>
      <c r="J10" s="135"/>
      <c r="K10" s="5"/>
      <c r="L10" s="5"/>
      <c r="M10" s="5"/>
      <c r="N10" s="5"/>
      <c r="O10" s="5"/>
      <c r="P10" s="5"/>
      <c r="Q10" s="5"/>
      <c r="R10" s="1"/>
      <c r="S10" s="1"/>
      <c r="U10" s="41"/>
      <c r="V10" s="96">
        <v>2.4305555555555601E-2</v>
      </c>
      <c r="W10" s="96">
        <f t="shared" si="0"/>
        <v>0.97916666666666674</v>
      </c>
      <c r="X10" s="38">
        <v>2.4305555555555601E-2</v>
      </c>
      <c r="Y10"/>
      <c r="AA10" s="27" t="s">
        <v>3</v>
      </c>
      <c r="AB10" s="90">
        <v>0.27083333333333298</v>
      </c>
      <c r="AD10" s="15">
        <f t="shared" si="1"/>
        <v>0.93055555555555547</v>
      </c>
      <c r="AE10" s="58"/>
    </row>
    <row r="11" spans="1:32" ht="15" customHeight="1" x14ac:dyDescent="0.45">
      <c r="A11" s="1"/>
      <c r="B11" s="9"/>
      <c r="C11" s="23"/>
      <c r="D11" s="10" t="s">
        <v>6</v>
      </c>
      <c r="E11" s="10" t="s">
        <v>29</v>
      </c>
      <c r="F11" s="10" t="s">
        <v>28</v>
      </c>
      <c r="G11" s="9"/>
      <c r="H11" s="1"/>
      <c r="I11" s="136" t="s">
        <v>146</v>
      </c>
      <c r="J11" s="136"/>
      <c r="K11" s="136"/>
      <c r="L11" s="136"/>
      <c r="M11" s="136"/>
      <c r="N11" s="136"/>
      <c r="O11" s="136"/>
      <c r="P11" s="136"/>
      <c r="Q11" s="136"/>
      <c r="R11" s="1"/>
      <c r="S11" s="1"/>
      <c r="U11" s="41"/>
      <c r="V11" s="96">
        <v>2.7777777777777801E-2</v>
      </c>
      <c r="W11" s="96">
        <f t="shared" si="0"/>
        <v>0.97569444444444453</v>
      </c>
      <c r="X11" s="38">
        <v>2.7777777777777801E-2</v>
      </c>
      <c r="Y11"/>
      <c r="AA11" s="27" t="s">
        <v>30</v>
      </c>
      <c r="AB11" s="90">
        <v>0.27430555555555602</v>
      </c>
      <c r="AD11" s="15">
        <f t="shared" si="1"/>
        <v>0.93402777777777768</v>
      </c>
      <c r="AE11" s="58"/>
    </row>
    <row r="12" spans="1:32" ht="15" customHeight="1" x14ac:dyDescent="0.45">
      <c r="A12" s="1"/>
      <c r="B12" s="116" t="s">
        <v>117</v>
      </c>
      <c r="C12" s="116"/>
      <c r="D12" s="44"/>
      <c r="E12" s="69"/>
      <c r="F12" s="45"/>
      <c r="G12" s="9"/>
      <c r="H12" s="2"/>
      <c r="I12" s="147" t="s">
        <v>112</v>
      </c>
      <c r="J12" s="147"/>
      <c r="K12" s="30">
        <v>1</v>
      </c>
      <c r="L12" s="30">
        <v>2</v>
      </c>
      <c r="M12" s="30">
        <v>3</v>
      </c>
      <c r="N12" s="30">
        <v>4</v>
      </c>
      <c r="O12" s="30">
        <v>5</v>
      </c>
      <c r="P12" s="30">
        <v>6</v>
      </c>
      <c r="Q12" s="30" t="s">
        <v>16</v>
      </c>
      <c r="R12" s="1"/>
      <c r="S12" s="1"/>
      <c r="U12" s="41"/>
      <c r="V12" s="96">
        <v>3.125E-2</v>
      </c>
      <c r="W12" s="96">
        <f t="shared" si="0"/>
        <v>0.97222222222222232</v>
      </c>
      <c r="X12" s="38">
        <v>3.125E-2</v>
      </c>
      <c r="Y12"/>
      <c r="AA12" s="27" t="s">
        <v>4</v>
      </c>
      <c r="AB12" s="90">
        <v>0.27777777777777801</v>
      </c>
      <c r="AD12" s="15">
        <f t="shared" si="1"/>
        <v>0.93749999999999989</v>
      </c>
      <c r="AE12" s="58"/>
    </row>
    <row r="13" spans="1:32" ht="15" customHeight="1" x14ac:dyDescent="0.45">
      <c r="A13" s="8"/>
      <c r="B13" s="116" t="s">
        <v>115</v>
      </c>
      <c r="C13" s="116"/>
      <c r="D13" s="44"/>
      <c r="E13" s="46"/>
      <c r="F13" s="45"/>
      <c r="G13" s="9"/>
      <c r="H13" s="8"/>
      <c r="I13" s="144" t="s">
        <v>14</v>
      </c>
      <c r="J13" s="144"/>
      <c r="K13" s="35">
        <v>0.46875</v>
      </c>
      <c r="L13" s="34">
        <v>0.46875</v>
      </c>
      <c r="M13" s="34">
        <v>0.44791666666666669</v>
      </c>
      <c r="N13" s="34">
        <v>0.41666666666666669</v>
      </c>
      <c r="O13" s="34">
        <v>0.38541666666666669</v>
      </c>
      <c r="P13" s="34">
        <v>0.34375</v>
      </c>
      <c r="Q13" s="29" t="str" cm="1">
        <f t="array" ref="Q13">IF(OR(MaxFDP_Done&lt;&gt;"Ok",MaxFDP_AcclimatisedYN&lt;&gt;"No"),"",IF(MaxFDP_UnAccRestBefore=I13,INDEX(MaxFDP_UnAccFDPs,ROW()-ROW(MaxFDP_UnAccFDPTop),MaxFDP_NumSectors),""))</f>
        <v/>
      </c>
      <c r="R13" s="1"/>
      <c r="S13" s="1"/>
      <c r="U13" s="41"/>
      <c r="V13" s="96">
        <v>3.4722222222222203E-2</v>
      </c>
      <c r="W13" s="96">
        <f t="shared" si="0"/>
        <v>0.96875000000000011</v>
      </c>
      <c r="X13" s="38">
        <v>3.4722222222222203E-2</v>
      </c>
      <c r="Y13"/>
      <c r="AA13" s="27" t="s">
        <v>58</v>
      </c>
      <c r="AB13" s="90">
        <v>0.28125</v>
      </c>
      <c r="AD13" s="15">
        <f t="shared" si="1"/>
        <v>0.9409722222222221</v>
      </c>
      <c r="AE13" s="58"/>
    </row>
    <row r="14" spans="1:32" ht="15" customHeight="1" x14ac:dyDescent="0.45">
      <c r="A14" s="1"/>
      <c r="B14" s="116" t="s">
        <v>116</v>
      </c>
      <c r="C14" s="116"/>
      <c r="D14" s="44"/>
      <c r="E14" s="22" t="str">
        <f>IF(AND(NOT(ISBLANK(MaxFDP_WOCL_ES_Nights)),ISNUMBER(MaxFDP_SignOn_Z),ISNUMBER(MaxFDP_SignOn_Tz),ISNUMBER(MaxFDP_LSect_Dept_Tz),ISNUMBER(MaxFDP_LSect_Arr_Tz),ISNUMBER(MaxFDP_LSect_Block),ISNUMBER(MaxFDP_SignOnToBlockOut),ISNUMBER(MaxFDP_BlockInToSignOff),MaxFDP_AcclimatisedYN&lt;&gt;"",IF(MaxFDP_AcclimatisedYN="No",NOT(ISBLANK(MaxFDP_UnAccRestBefore)),TRUE),IF(MaxFDP_AcclimatisedYN="yES",NOT(ISBLANK(MaxFDP_AccTz)),TRUE),MaxFDP_SignOn_Station&lt;&gt;"",MaxFDP_LSect_Out_Station&lt;&gt;"",MaxFDP_LSect_In_Station&lt;&gt;"",ISNUMBER(MaxFDP_NumSectors),OR(NOT(ISNUMBER(MaxFDP_StbyStartZ)),ISNUMBER(MaxFDP_StbyStartZ),NOT(ISBLANK(maxFDP_StbyDecrement)))),"Ok","Err")</f>
        <v>Err</v>
      </c>
      <c r="F14" s="45"/>
      <c r="G14" s="9"/>
      <c r="H14" s="2"/>
      <c r="I14" s="144" t="s">
        <v>15</v>
      </c>
      <c r="J14" s="144"/>
      <c r="K14" s="36">
        <v>0.52083333333333337</v>
      </c>
      <c r="L14" s="15">
        <v>0.51041666666666663</v>
      </c>
      <c r="M14" s="15">
        <v>0.48958333333333331</v>
      </c>
      <c r="N14" s="15">
        <v>0.45833333333333331</v>
      </c>
      <c r="O14" s="15">
        <v>0.42708333333333331</v>
      </c>
      <c r="P14" s="15">
        <v>0.39583333333333331</v>
      </c>
      <c r="Q14" s="7" t="str" cm="1">
        <f t="array" ref="Q14">IF(OR(MaxFDP_Done&lt;&gt;"Ok",MaxFDP_AcclimatisedYN&lt;&gt;"No"),"",IF(MaxFDP_UnAccRestBefore=I14,INDEX(MaxFDP_UnAccFDPs,ROW()-ROW(MaxFDP_UnAccFDPTop),MaxFDP_NumSectors),""))</f>
        <v/>
      </c>
      <c r="R14" s="1"/>
      <c r="S14" s="1"/>
      <c r="U14" s="41"/>
      <c r="V14" s="96">
        <v>3.8194444444444399E-2</v>
      </c>
      <c r="W14" s="96">
        <f t="shared" si="0"/>
        <v>0.9652777777777779</v>
      </c>
      <c r="X14" s="38">
        <v>3.8194444444444399E-2</v>
      </c>
      <c r="Y14"/>
      <c r="AA14" s="27" t="s">
        <v>31</v>
      </c>
      <c r="AB14" s="90">
        <v>0.28472222222222199</v>
      </c>
      <c r="AD14" s="15">
        <f t="shared" si="1"/>
        <v>0.94444444444444431</v>
      </c>
      <c r="AE14" s="58"/>
    </row>
    <row r="15" spans="1:32" ht="5.0999999999999996" customHeight="1" x14ac:dyDescent="0.45">
      <c r="A15" s="1"/>
      <c r="B15" s="100"/>
      <c r="C15" s="100"/>
      <c r="D15" s="12"/>
      <c r="E15" s="12"/>
      <c r="F15" s="12"/>
      <c r="G15" s="9"/>
      <c r="H15" s="16"/>
      <c r="I15" s="135"/>
      <c r="J15" s="135"/>
      <c r="K15" s="5"/>
      <c r="L15" s="5"/>
      <c r="M15" s="5"/>
      <c r="N15" s="5"/>
      <c r="O15" s="5"/>
      <c r="P15" s="5"/>
      <c r="Q15" s="5"/>
      <c r="R15" s="1"/>
      <c r="S15" s="1"/>
      <c r="U15" s="41"/>
      <c r="V15" s="96">
        <v>4.1666666666666699E-2</v>
      </c>
      <c r="W15" s="96">
        <f t="shared" si="0"/>
        <v>0.96180555555555569</v>
      </c>
      <c r="X15" s="38">
        <v>4.1666666666666602E-2</v>
      </c>
      <c r="Y15"/>
      <c r="AA15" s="27" t="s">
        <v>60</v>
      </c>
      <c r="AB15" s="90">
        <v>0.28819444444444398</v>
      </c>
      <c r="AD15" s="15">
        <f t="shared" si="1"/>
        <v>0.94791666666666652</v>
      </c>
      <c r="AE15" s="58"/>
    </row>
    <row r="16" spans="1:32" ht="15" customHeight="1" x14ac:dyDescent="0.45">
      <c r="A16" s="1"/>
      <c r="B16" s="116" t="s">
        <v>132</v>
      </c>
      <c r="C16" s="116"/>
      <c r="D16" s="21">
        <v>4.1666666666666664E-2</v>
      </c>
      <c r="E16" s="143" t="s">
        <v>144</v>
      </c>
      <c r="F16" s="143"/>
      <c r="G16" s="9"/>
      <c r="H16" s="2"/>
      <c r="I16" s="149" t="s">
        <v>153</v>
      </c>
      <c r="J16" s="149"/>
      <c r="K16" s="149"/>
      <c r="L16" s="149"/>
      <c r="M16" s="149"/>
      <c r="N16" s="149"/>
      <c r="O16" s="149"/>
      <c r="P16" s="149"/>
      <c r="Q16" s="1"/>
      <c r="R16" s="1"/>
      <c r="S16" s="1"/>
      <c r="U16" s="41"/>
      <c r="V16" s="96">
        <v>4.5138888888888902E-2</v>
      </c>
      <c r="W16" s="96">
        <f t="shared" si="0"/>
        <v>0.95833333333333348</v>
      </c>
      <c r="X16" s="38">
        <v>4.5138888888888798E-2</v>
      </c>
      <c r="Y16"/>
      <c r="AA16" s="27" t="s">
        <v>32</v>
      </c>
      <c r="AB16" s="90">
        <v>0.29166666666666702</v>
      </c>
      <c r="AD16" s="15">
        <f t="shared" si="1"/>
        <v>0.95138888888888873</v>
      </c>
      <c r="AE16" s="58"/>
    </row>
    <row r="17" spans="1:31" ht="15" customHeight="1" x14ac:dyDescent="0.45">
      <c r="A17" s="1"/>
      <c r="B17" s="129" t="str">
        <f>IF(OR(ISBLANK(MaxFDP_LSect_Out_Station),NOT(ISNUMBER(MaxFDP_LSect_Dept_Tz)),NOT(ISNUMBER(MaxFDP_LastPushZ))),"Planned Pushback Time ???? :","Planned Push (" &amp; MaxFDP_LSect_Out_Station&amp;" @ "&amp;TEXT(MaxFDP_LastPushZ+MaxFDP_LSect_Dept_Tz,"hh:mm")&amp;" L) :")</f>
        <v>Planned Pushback Time ???? :</v>
      </c>
      <c r="C17" s="129"/>
      <c r="D17" s="75"/>
      <c r="E17" s="59" t="s">
        <v>131</v>
      </c>
      <c r="F17" s="60" t="str">
        <f>IF(AND(MaxFDP_Done="Ok",ISNUMBER(MaxFDP_LastPushZ)),IF(MaxFDP_NoExt_LatestLastPush_Z&gt;=MaxFDP_LastPushZ+IF(MaxFDP_LastPushZ&lt;MaxFDP_SignOn_Z,1,0),"+","-")&amp;TEXT(ABS(MaxFDP_NoExt_LatestLastPush_Z-MaxFDP_LastPushZ-IF(MaxFDP_LastPushZ&lt;MaxFDP_SignOn_Z,1,0)),"hh:mm"),"N/A")</f>
        <v>N/A</v>
      </c>
      <c r="G17" s="23" t="e">
        <f>ABS(MaxFDP_NoExt_LatestLastPush_Z-MaxFDP_LastPushZ)</f>
        <v>#VALUE!</v>
      </c>
      <c r="H17" s="2"/>
      <c r="I17" s="150"/>
      <c r="J17" s="150"/>
      <c r="K17" s="150"/>
      <c r="L17" s="150"/>
      <c r="M17" s="150"/>
      <c r="N17" s="150"/>
      <c r="O17" s="150"/>
      <c r="P17" s="150"/>
      <c r="Q17" s="18"/>
      <c r="R17" s="1"/>
      <c r="S17" s="1"/>
      <c r="U17" s="41"/>
      <c r="V17" s="96">
        <v>4.8611111111111098E-2</v>
      </c>
      <c r="W17" s="96">
        <f t="shared" si="0"/>
        <v>0.95486111111111127</v>
      </c>
      <c r="X17" s="38">
        <v>4.8611111111111001E-2</v>
      </c>
      <c r="Y17"/>
      <c r="AA17" s="27" t="s">
        <v>33</v>
      </c>
      <c r="AB17" s="90">
        <v>0.29513888888888901</v>
      </c>
      <c r="AC17" s="42"/>
      <c r="AD17" s="15">
        <f t="shared" si="1"/>
        <v>0.95486111111111094</v>
      </c>
      <c r="AE17" s="58"/>
    </row>
    <row r="18" spans="1:31" ht="15" customHeight="1" x14ac:dyDescent="0.45">
      <c r="A18" s="1"/>
      <c r="B18" s="116" t="s">
        <v>23</v>
      </c>
      <c r="C18" s="116"/>
      <c r="D18" s="20">
        <v>1.0416666666666701E-2</v>
      </c>
      <c r="E18" s="143" t="s">
        <v>121</v>
      </c>
      <c r="F18" s="143"/>
      <c r="G18" s="12"/>
      <c r="H18" s="2"/>
      <c r="I18" s="128" t="s">
        <v>154</v>
      </c>
      <c r="J18" s="128"/>
      <c r="K18" s="128"/>
      <c r="L18" s="128"/>
      <c r="M18" s="128"/>
      <c r="N18" s="128"/>
      <c r="O18" s="128"/>
      <c r="P18" s="128"/>
      <c r="Q18" s="5"/>
      <c r="R18" s="1"/>
      <c r="S18" s="1"/>
      <c r="U18" s="41"/>
      <c r="V18" s="96">
        <v>5.2083333333333301E-2</v>
      </c>
      <c r="W18" s="96">
        <f t="shared" si="0"/>
        <v>0.95138888888888906</v>
      </c>
      <c r="X18" s="38">
        <v>5.2083333333333197E-2</v>
      </c>
      <c r="Y18"/>
      <c r="AA18" s="27" t="s">
        <v>34</v>
      </c>
      <c r="AB18" s="90">
        <v>0.29861111111111099</v>
      </c>
      <c r="AD18" s="15">
        <f t="shared" si="1"/>
        <v>0.95833333333333315</v>
      </c>
      <c r="AE18" s="58"/>
    </row>
    <row r="19" spans="1:31" ht="15" customHeight="1" x14ac:dyDescent="0.45">
      <c r="A19" s="1"/>
      <c r="B19" s="12"/>
      <c r="C19" s="12"/>
      <c r="D19" s="130" t="str">
        <f>IF(AND(ISNUMBER(MaxFDP_LastPushZ),MaxFDP_Done="Ok"),MaxFDP_LastPushZ+MaxFDP_LSect_Block+MaxFDP_BlockInToSignOff-MaxFDP_SignOn_Z+IF(MaxFDP_LastPushZ+MaxFDP_LSect_Block+MaxFDP_BlockInToSignOff-MaxFDP_SignOn_Z&lt;0,1,0),"")</f>
        <v/>
      </c>
      <c r="E19" s="130"/>
      <c r="F19" s="130"/>
      <c r="G19" s="13"/>
      <c r="H19" s="2"/>
      <c r="I19" s="148"/>
      <c r="J19" s="148"/>
      <c r="K19" s="148"/>
      <c r="L19" s="148"/>
      <c r="M19" s="148"/>
      <c r="N19" s="148"/>
      <c r="O19" s="148"/>
      <c r="P19" s="148"/>
      <c r="Q19" s="18"/>
      <c r="R19" s="1"/>
      <c r="S19" s="1"/>
      <c r="U19" s="41"/>
      <c r="V19" s="96">
        <v>5.5555555555555601E-2</v>
      </c>
      <c r="W19" s="96">
        <f t="shared" si="0"/>
        <v>0.94791666666666685</v>
      </c>
      <c r="X19" s="38">
        <v>5.55555555555554E-2</v>
      </c>
      <c r="Y19"/>
      <c r="AA19" s="27" t="s">
        <v>35</v>
      </c>
      <c r="AB19" s="90">
        <v>0.30208333333333298</v>
      </c>
      <c r="AD19" s="15">
        <f t="shared" si="1"/>
        <v>0.96180555555555536</v>
      </c>
      <c r="AE19" s="58"/>
    </row>
    <row r="20" spans="1:31" ht="15" customHeight="1" x14ac:dyDescent="0.45">
      <c r="A20" s="1"/>
      <c r="B20" s="47" t="s">
        <v>118</v>
      </c>
      <c r="C20" s="3" t="s">
        <v>6</v>
      </c>
      <c r="D20" s="3" t="s">
        <v>8</v>
      </c>
      <c r="E20" s="10" t="s">
        <v>28</v>
      </c>
      <c r="F20" s="3" t="s">
        <v>12</v>
      </c>
      <c r="G20" s="23" t="e">
        <f>IF(MaxFDP_SignOn_L&gt;1,MaxFDP_SignOn_L-1)</f>
        <v>#VALUE!</v>
      </c>
      <c r="H20" s="2"/>
      <c r="I20" s="148"/>
      <c r="J20" s="148"/>
      <c r="K20" s="148"/>
      <c r="L20" s="148"/>
      <c r="M20" s="148"/>
      <c r="N20" s="148"/>
      <c r="O20" s="148"/>
      <c r="P20" s="148"/>
      <c r="Q20" s="18"/>
      <c r="R20" s="1"/>
      <c r="S20" s="1"/>
      <c r="U20" s="41"/>
      <c r="V20" s="96">
        <v>5.9027777777777797E-2</v>
      </c>
      <c r="W20" s="96">
        <f t="shared" si="0"/>
        <v>0.94444444444444464</v>
      </c>
      <c r="X20" s="38">
        <v>5.9027777777777603E-2</v>
      </c>
      <c r="Y20"/>
      <c r="AA20" s="27" t="s">
        <v>36</v>
      </c>
      <c r="AB20" s="90">
        <v>0.30555555555555602</v>
      </c>
      <c r="AD20" s="15">
        <f t="shared" si="1"/>
        <v>0.96527777777777757</v>
      </c>
      <c r="AE20" s="58"/>
    </row>
    <row r="21" spans="1:31" ht="15" customHeight="1" x14ac:dyDescent="0.45">
      <c r="A21" s="1"/>
      <c r="B21" s="99" t="s">
        <v>9</v>
      </c>
      <c r="C21" s="25" t="str">
        <f>IF(NOT(ISBLANK(MaxFDP_SignOn_Station)),MaxFDP_SignOn_Station,"N/A")</f>
        <v>N/A</v>
      </c>
      <c r="D21" s="66" t="str">
        <f>IF(ISNUMBER(MaxFDP_SignOn_Z),MaxFDP_SignOn_Z,"N/A")</f>
        <v>N/A</v>
      </c>
      <c r="E21" s="14" t="str">
        <f>IF(ISNUMBER(MaxFDP_SignOn_Tz),MaxFDP_SignOn_Tz,"N/A")</f>
        <v>N/A</v>
      </c>
      <c r="F21" s="67" t="str">
        <f>IF(AND(ISNUMBER(MaxFDP_SignOn_Z),ISNUMBER(MaxFDP_SignOn_Tz)),TIME(HOUR(MaxFDP_SignOn_Z+MaxFDP_SignOn_Tz),MINUTE(MaxFDP_SignOn_Z+MaxFDP_SignOn_Tz),0),"N/A")</f>
        <v>N/A</v>
      </c>
      <c r="G21" s="11"/>
      <c r="H21" s="2"/>
      <c r="I21" s="148"/>
      <c r="J21" s="148"/>
      <c r="K21" s="148"/>
      <c r="L21" s="148"/>
      <c r="M21" s="148"/>
      <c r="N21" s="148"/>
      <c r="O21" s="148"/>
      <c r="P21" s="148"/>
      <c r="Q21" s="18"/>
      <c r="R21" s="1"/>
      <c r="S21" s="1"/>
      <c r="U21" s="41"/>
      <c r="V21" s="96">
        <v>6.25E-2</v>
      </c>
      <c r="W21" s="96">
        <f t="shared" si="0"/>
        <v>0.94097222222222243</v>
      </c>
      <c r="X21" s="38">
        <v>6.2499999999999799E-2</v>
      </c>
      <c r="Y21"/>
      <c r="AA21" s="27" t="s">
        <v>59</v>
      </c>
      <c r="AB21" s="90">
        <v>0.30902777777777801</v>
      </c>
      <c r="AD21" s="15">
        <f t="shared" si="1"/>
        <v>0.96874999999999978</v>
      </c>
      <c r="AE21" s="58"/>
    </row>
    <row r="22" spans="1:31" ht="15" customHeight="1" thickBot="1" x14ac:dyDescent="0.5">
      <c r="A22" s="1"/>
      <c r="B22" s="99" t="s">
        <v>11</v>
      </c>
      <c r="C22" s="110" t="str">
        <f>IF(ISNUMBER(MaxFDP_MaxFDP),MaxFDP_MaxFDP,"N/A")</f>
        <v>N/A</v>
      </c>
      <c r="D22" s="111"/>
      <c r="E22" s="111"/>
      <c r="F22" s="112"/>
      <c r="G22" s="11"/>
      <c r="H22" s="2"/>
      <c r="I22" s="148"/>
      <c r="J22" s="148"/>
      <c r="K22" s="148"/>
      <c r="L22" s="148"/>
      <c r="M22" s="148"/>
      <c r="N22" s="148"/>
      <c r="O22" s="148"/>
      <c r="P22" s="148"/>
      <c r="Q22" s="18"/>
      <c r="R22" s="1"/>
      <c r="S22" s="1"/>
      <c r="U22" s="41"/>
      <c r="V22" s="96">
        <v>6.5972222222222196E-2</v>
      </c>
      <c r="W22" s="96">
        <f t="shared" si="0"/>
        <v>0.93750000000000022</v>
      </c>
      <c r="X22" s="39"/>
      <c r="Y22"/>
      <c r="AA22" s="27" t="s">
        <v>37</v>
      </c>
      <c r="AB22" s="90">
        <v>0.3125</v>
      </c>
      <c r="AD22" s="15">
        <f t="shared" si="1"/>
        <v>0.97222222222222199</v>
      </c>
      <c r="AE22" s="58"/>
    </row>
    <row r="23" spans="1:31" ht="15" customHeight="1" thickTop="1" x14ac:dyDescent="0.45">
      <c r="A23" s="1"/>
      <c r="B23" s="99" t="s">
        <v>18</v>
      </c>
      <c r="C23" s="76">
        <f>MaxFDP_LSect_Out_Station</f>
        <v>0</v>
      </c>
      <c r="D23" s="84" t="str">
        <f>IF(AND(ISNUMBER(MaxFDP_LastIn_Z),ISNUMBER(MaxFDP_LSect_Block)),MaxFDP_LastIn_Z-MaxFDP_LSect_Block+IF(MaxFDP_LastIn_Z-MaxFDP_LSect_Block&lt;0,1,0),"N/A")</f>
        <v>N/A</v>
      </c>
      <c r="E23" s="77">
        <f>MaxFDP_LSect_Dept_Tz</f>
        <v>0</v>
      </c>
      <c r="F23" s="78" t="str">
        <f>IF(AND(ISNUMBER(MaxFDP_NoExt_LatestLastPush_Z),ISNUMBER(MaxFDP_LSect_Dept_Tz)),TIME(HOUR(MaxFDP_NoExt_LatestLastPush_Z+MaxFDP_LSect_Dept_Tz),MINUTE(MaxFDP_NoExt_LatestLastPush_Z+MaxFDP_LSect_Dept_Tz),0),"N/A")</f>
        <v>N/A</v>
      </c>
      <c r="G23" s="11"/>
      <c r="H23" s="2"/>
      <c r="I23" s="148"/>
      <c r="J23" s="148"/>
      <c r="K23" s="148"/>
      <c r="L23" s="148"/>
      <c r="M23" s="148"/>
      <c r="N23" s="148"/>
      <c r="O23" s="148"/>
      <c r="P23" s="148"/>
      <c r="Q23" s="18"/>
      <c r="R23" s="1"/>
      <c r="S23" s="80"/>
      <c r="U23" s="41"/>
      <c r="V23" s="96">
        <v>6.9444444444444406E-2</v>
      </c>
      <c r="W23" s="96">
        <f t="shared" si="0"/>
        <v>0.93402777777777801</v>
      </c>
      <c r="X23" s="39"/>
      <c r="Y23"/>
      <c r="AA23" s="27" t="s">
        <v>0</v>
      </c>
      <c r="AB23" s="90">
        <v>0.31597222222222199</v>
      </c>
      <c r="AD23" s="15">
        <f t="shared" si="1"/>
        <v>0.9756944444444442</v>
      </c>
      <c r="AE23" s="58"/>
    </row>
    <row r="24" spans="1:31" ht="15" customHeight="1" x14ac:dyDescent="0.45">
      <c r="A24" s="1"/>
      <c r="B24" s="99" t="s">
        <v>17</v>
      </c>
      <c r="C24" s="113" t="str">
        <f>IF(ISNUMBER(MaxFDP_LSect_Block),MaxFDP_LSect_Block,"N/A")</f>
        <v>N/A</v>
      </c>
      <c r="D24" s="114"/>
      <c r="E24" s="114"/>
      <c r="F24" s="115"/>
      <c r="G24" s="11"/>
      <c r="H24" s="2"/>
      <c r="I24" s="127" t="s">
        <v>151</v>
      </c>
      <c r="J24" s="127"/>
      <c r="K24" s="127"/>
      <c r="L24" s="127"/>
      <c r="M24" s="127"/>
      <c r="N24" s="127"/>
      <c r="O24" s="127"/>
      <c r="P24" s="127"/>
      <c r="Q24" s="49"/>
      <c r="R24" s="1"/>
      <c r="S24" s="1"/>
      <c r="U24" s="41"/>
      <c r="V24" s="96">
        <v>7.2916666666666699E-2</v>
      </c>
      <c r="W24" s="96">
        <f t="shared" si="0"/>
        <v>0.9305555555555558</v>
      </c>
      <c r="X24" s="39"/>
      <c r="Y24"/>
      <c r="AA24" s="27" t="s">
        <v>75</v>
      </c>
      <c r="AB24" s="90">
        <v>0.31944444444444398</v>
      </c>
      <c r="AD24" s="15">
        <f t="shared" si="1"/>
        <v>0.97916666666666641</v>
      </c>
      <c r="AE24" s="74"/>
    </row>
    <row r="25" spans="1:31" ht="15" customHeight="1" x14ac:dyDescent="0.45">
      <c r="A25" s="1"/>
      <c r="B25" s="99" t="s">
        <v>20</v>
      </c>
      <c r="C25" s="123">
        <f>MaxFDP_LSect_In_Station</f>
        <v>0</v>
      </c>
      <c r="D25" s="83" t="str">
        <f>IF(AND(ISNUMBER(MaxFDP_BlockInToSignOff),ISNUMBER(MaxFDP_SignOff_Z)),MaxFDP_SignOff_Z-MaxFDP_BlockInToSignOff+IF(MaxFDP_SignOff_Z-MaxFDP_BlockInToSignOff&lt;0,1,0),"N/A")</f>
        <v>N/A</v>
      </c>
      <c r="E25" s="125">
        <f>MaxFDP_LSect_Arr_Tz</f>
        <v>0</v>
      </c>
      <c r="F25" s="72" t="str">
        <f>IF(AND(ISNUMBER(MaxFDP_LastIn_Z),ISNUMBER(MaxFDP_LSect_Arr_Tz)),TIME(HOUR(MaxFDP_LastIn_Z+MaxFDP_LSect_Arr_Tz),MINUTE(MaxFDP_LastIn_Z+MaxFDP_LSect_Arr_Tz),0),"N/A")</f>
        <v>N/A</v>
      </c>
      <c r="G25" s="11"/>
      <c r="H25" s="2"/>
      <c r="I25" s="127"/>
      <c r="J25" s="127"/>
      <c r="K25" s="127"/>
      <c r="L25" s="127"/>
      <c r="M25" s="127"/>
      <c r="N25" s="127"/>
      <c r="O25" s="127"/>
      <c r="P25" s="127"/>
      <c r="Q25" s="49"/>
      <c r="R25" s="1"/>
      <c r="S25" s="1"/>
      <c r="T25"/>
      <c r="U25" s="41"/>
      <c r="V25" s="96">
        <v>7.6388888888888895E-2</v>
      </c>
      <c r="W25" s="96">
        <f t="shared" si="0"/>
        <v>0.92708333333333359</v>
      </c>
      <c r="X25" s="39"/>
      <c r="Y25"/>
      <c r="AA25" s="27" t="s">
        <v>113</v>
      </c>
      <c r="AB25" s="90">
        <v>0.32291666666666702</v>
      </c>
      <c r="AD25" s="15">
        <f t="shared" si="1"/>
        <v>0.98263888888888862</v>
      </c>
      <c r="AE25" s="58"/>
    </row>
    <row r="26" spans="1:31" ht="15" customHeight="1" thickBot="1" x14ac:dyDescent="0.5">
      <c r="A26" s="1"/>
      <c r="B26" s="99" t="s">
        <v>19</v>
      </c>
      <c r="C26" s="124"/>
      <c r="D26" s="81" t="str">
        <f>IF(ISNUMBER(MaxFDP_Signoff_Raw),MaxFDP_Signoff_Raw,"N/A")</f>
        <v>N/A</v>
      </c>
      <c r="E26" s="126"/>
      <c r="F26" s="73" t="str">
        <f>IF(AND(ISNUMBER(MaxFDP_SignOff_Z),ISNUMBER(MaxFDP_LSect_Arr_Tz)),TIME(HOUR(MaxFDP_SignOff_Z+MaxFDP_LSect_Arr_Tz),MINUTE(MaxFDP_SignOff_Z+MaxFDP_LSect_Arr_Tz),0),"N/A")</f>
        <v>N/A</v>
      </c>
      <c r="G26" s="9"/>
      <c r="H26" s="2"/>
      <c r="I26" s="127"/>
      <c r="J26" s="127"/>
      <c r="K26" s="127"/>
      <c r="L26" s="127"/>
      <c r="M26" s="127"/>
      <c r="N26" s="127"/>
      <c r="O26" s="127"/>
      <c r="P26" s="127"/>
      <c r="Q26" s="49"/>
      <c r="R26" s="1"/>
      <c r="S26" s="1"/>
      <c r="T26"/>
      <c r="U26" s="41"/>
      <c r="V26" s="96">
        <v>7.9861111111111105E-2</v>
      </c>
      <c r="W26" s="96">
        <f t="shared" si="0"/>
        <v>0.92361111111111138</v>
      </c>
      <c r="X26" s="39"/>
      <c r="Y26"/>
      <c r="AA26" s="27" t="s">
        <v>43</v>
      </c>
      <c r="AB26" s="90">
        <v>0.32638888888888901</v>
      </c>
      <c r="AD26" s="15">
        <f t="shared" si="1"/>
        <v>0.98611111111111083</v>
      </c>
      <c r="AE26" s="58"/>
    </row>
    <row r="27" spans="1:31" ht="15" customHeight="1" thickTop="1" x14ac:dyDescent="0.45">
      <c r="A27" s="1"/>
      <c r="B27" s="99" t="s">
        <v>147</v>
      </c>
      <c r="C27" s="107">
        <f>1/24</f>
        <v>4.1666666666666664E-2</v>
      </c>
      <c r="D27" s="108"/>
      <c r="E27" s="108"/>
      <c r="F27" s="109"/>
      <c r="G27" s="9"/>
      <c r="H27" s="1"/>
      <c r="I27" s="127" t="s">
        <v>152</v>
      </c>
      <c r="J27" s="127"/>
      <c r="K27" s="127"/>
      <c r="L27" s="127"/>
      <c r="M27" s="127"/>
      <c r="N27" s="127"/>
      <c r="O27" s="127"/>
      <c r="P27" s="127"/>
      <c r="Q27" s="49"/>
      <c r="R27" s="1"/>
      <c r="S27" s="1"/>
      <c r="T27"/>
      <c r="U27" s="41"/>
      <c r="V27" s="96">
        <v>8.3333333333333301E-2</v>
      </c>
      <c r="W27" s="96">
        <f t="shared" si="0"/>
        <v>0.92013888888888917</v>
      </c>
      <c r="Y27"/>
      <c r="AA27" s="27" t="s">
        <v>1</v>
      </c>
      <c r="AB27" s="90">
        <v>0.32986111111111099</v>
      </c>
      <c r="AD27" s="15">
        <f t="shared" si="1"/>
        <v>0.98958333333333304</v>
      </c>
      <c r="AE27" s="58"/>
    </row>
    <row r="28" spans="1:31" ht="15" customHeight="1" x14ac:dyDescent="0.45">
      <c r="A28" s="1"/>
      <c r="B28" s="99" t="s">
        <v>19</v>
      </c>
      <c r="C28" s="53">
        <f>MaxFDP_LSect_In_Station</f>
        <v>0</v>
      </c>
      <c r="D28" s="82" t="str">
        <f>IFERROR(MaxFDP_SignOff_Z+MaxFDP_FDPExtension,"N/A")</f>
        <v>N/A</v>
      </c>
      <c r="E28" s="54">
        <f>E25</f>
        <v>0</v>
      </c>
      <c r="F28" s="68" t="str">
        <f>IFERROR(TIME(HOUR(MaxFDP_SignOff_Ext_Z+MaxFDP_LSect_Arr_Tz),MINUTE(MaxFDP_SignOff_Ext_Z+MaxFDP_LSect_Arr_Tz),0),"N/A")</f>
        <v>N/A</v>
      </c>
      <c r="G28" s="19"/>
      <c r="H28" s="1"/>
      <c r="I28" s="127"/>
      <c r="J28" s="127"/>
      <c r="K28" s="127"/>
      <c r="L28" s="127"/>
      <c r="M28" s="127"/>
      <c r="N28" s="127"/>
      <c r="O28" s="127"/>
      <c r="P28" s="127"/>
      <c r="Q28" s="1"/>
      <c r="R28" s="1"/>
      <c r="S28" s="80"/>
      <c r="T28"/>
      <c r="U28" s="41"/>
      <c r="V28" s="96">
        <v>8.6805555555555594E-2</v>
      </c>
      <c r="W28" s="96">
        <f t="shared" si="0"/>
        <v>0.91666666666666696</v>
      </c>
      <c r="X28" s="39"/>
      <c r="Y28"/>
      <c r="AA28" s="27" t="s">
        <v>89</v>
      </c>
      <c r="AB28" s="90">
        <v>0.33333333333333298</v>
      </c>
      <c r="AD28" s="15">
        <f t="shared" si="1"/>
        <v>0.99305555555555525</v>
      </c>
      <c r="AE28" s="58"/>
    </row>
    <row r="29" spans="1:31" ht="15" customHeight="1" x14ac:dyDescent="0.45">
      <c r="A29" s="1"/>
      <c r="B29" s="99" t="s">
        <v>150</v>
      </c>
      <c r="C29" s="119">
        <f>2/24</f>
        <v>8.3333333333333329E-2</v>
      </c>
      <c r="D29" s="120"/>
      <c r="E29" s="120"/>
      <c r="F29" s="121"/>
      <c r="G29" s="9"/>
      <c r="H29" s="1"/>
      <c r="I29" s="127"/>
      <c r="J29" s="127"/>
      <c r="K29" s="127"/>
      <c r="L29" s="127"/>
      <c r="M29" s="127"/>
      <c r="N29" s="127"/>
      <c r="O29" s="127"/>
      <c r="P29" s="127"/>
      <c r="Q29" s="1"/>
      <c r="R29" s="1"/>
      <c r="S29" s="1"/>
      <c r="T29"/>
      <c r="U29" s="41"/>
      <c r="V29" s="96">
        <v>9.0277777777777804E-2</v>
      </c>
      <c r="W29" s="96">
        <f t="shared" si="0"/>
        <v>0.91319444444444475</v>
      </c>
      <c r="X29" s="39"/>
      <c r="Y29"/>
      <c r="AA29" s="27" t="s">
        <v>5</v>
      </c>
      <c r="AB29" s="90">
        <v>0.33680555555555602</v>
      </c>
      <c r="AD29" s="15">
        <f t="shared" si="1"/>
        <v>0.99652777777777746</v>
      </c>
      <c r="AE29" s="58"/>
    </row>
    <row r="30" spans="1:31" ht="15" customHeight="1" x14ac:dyDescent="0.45">
      <c r="A30" s="1"/>
      <c r="B30" s="99" t="s">
        <v>19</v>
      </c>
      <c r="C30" s="101">
        <f>MaxFDP_LSect_In_Station</f>
        <v>0</v>
      </c>
      <c r="D30" s="102" t="str">
        <f>IFERROR(MaxFDP_SignOff_Z+MaxFDP_FDPExtensionHomeBase,"N/A")</f>
        <v>N/A</v>
      </c>
      <c r="E30" s="103">
        <f>E25</f>
        <v>0</v>
      </c>
      <c r="F30" s="104" t="str">
        <f>IFERROR(TIME(HOUR(MaxFDP_SignOff_ExtHomeBase_Z+MaxFDP_LSect_Arr_Tz),MINUTE(MaxFDP_SignOff_ExtHomeBase_Z+MaxFDP_LSect_Arr_Tz),0),"N/A")</f>
        <v>N/A</v>
      </c>
      <c r="G30" s="9"/>
      <c r="H30" s="1"/>
      <c r="I30" s="127"/>
      <c r="J30" s="127"/>
      <c r="K30" s="127"/>
      <c r="L30" s="127"/>
      <c r="M30" s="127"/>
      <c r="N30" s="127"/>
      <c r="O30" s="127"/>
      <c r="P30" s="127"/>
      <c r="Q30" s="1"/>
      <c r="R30" s="1"/>
      <c r="S30" s="1"/>
      <c r="T30"/>
      <c r="U30" s="41"/>
      <c r="V30" s="96">
        <v>9.375E-2</v>
      </c>
      <c r="W30" s="96">
        <f t="shared" si="0"/>
        <v>0.90972222222222254</v>
      </c>
      <c r="X30" s="39"/>
      <c r="Y30"/>
      <c r="AA30" s="27" t="s">
        <v>64</v>
      </c>
      <c r="AB30" s="90">
        <v>0.34027777777777801</v>
      </c>
      <c r="AD30" s="15">
        <f t="shared" si="1"/>
        <v>0</v>
      </c>
      <c r="AE30" s="58"/>
    </row>
    <row r="31" spans="1:31" ht="15" customHeight="1" x14ac:dyDescent="0.45">
      <c r="A31" s="1"/>
      <c r="B31" s="19"/>
      <c r="C31" s="19"/>
      <c r="D31" s="19"/>
      <c r="E31" s="19"/>
      <c r="F31" s="19"/>
      <c r="G31" s="9"/>
      <c r="H31" s="1"/>
      <c r="I31" s="127"/>
      <c r="J31" s="127"/>
      <c r="K31" s="127"/>
      <c r="L31" s="127"/>
      <c r="M31" s="127"/>
      <c r="N31" s="127"/>
      <c r="O31" s="127"/>
      <c r="P31" s="127"/>
      <c r="Q31" s="1"/>
      <c r="R31" s="1"/>
      <c r="S31" s="1"/>
      <c r="T31"/>
      <c r="U31" s="41"/>
      <c r="V31" s="96">
        <v>9.7222222222222196E-2</v>
      </c>
      <c r="W31" s="96">
        <f t="shared" si="0"/>
        <v>0.90625000000000033</v>
      </c>
      <c r="X31" s="39"/>
      <c r="Y31"/>
      <c r="AA31" s="27" t="s">
        <v>82</v>
      </c>
      <c r="AB31" s="90">
        <v>0.34375</v>
      </c>
      <c r="AD31" s="15">
        <f t="shared" si="1"/>
        <v>3.472222222222222E-3</v>
      </c>
      <c r="AE31" s="58"/>
    </row>
    <row r="32" spans="1:31" ht="15" customHeight="1" x14ac:dyDescent="0.45">
      <c r="A32" s="1"/>
      <c r="B32" s="118" t="str">
        <f>"Max FDP Last Sector Push from "&amp;IF(ISBLANK(MaxFDP_LSect_Out_Station),"????",MaxFDP_LSect_Out_Station)&amp; " (to "&amp;IF(ISBLANK(MaxFDP_LSect_In_Station),"????",MaxFDP_LSect_In_Station)&amp;")"</f>
        <v>Max FDP Last Sector Push from ???? (to ????)</v>
      </c>
      <c r="C32" s="118"/>
      <c r="D32" s="118"/>
      <c r="E32" s="118"/>
      <c r="F32" s="118"/>
      <c r="G32" s="9"/>
      <c r="H32" s="1"/>
      <c r="I32" s="127"/>
      <c r="J32" s="127"/>
      <c r="K32" s="127"/>
      <c r="L32" s="127"/>
      <c r="M32" s="127"/>
      <c r="N32" s="127"/>
      <c r="O32" s="127"/>
      <c r="P32" s="127"/>
      <c r="Q32" s="1"/>
      <c r="R32" s="1"/>
      <c r="S32" s="1"/>
      <c r="T32"/>
      <c r="U32" s="41"/>
      <c r="V32" s="96">
        <v>0.100694444444444</v>
      </c>
      <c r="W32" s="96">
        <f t="shared" si="0"/>
        <v>0.90277777777777812</v>
      </c>
      <c r="X32" s="39"/>
      <c r="Y32"/>
      <c r="AA32" s="27" t="s">
        <v>81</v>
      </c>
      <c r="AB32" s="90">
        <v>0.34722222222222199</v>
      </c>
      <c r="AD32" s="15">
        <f t="shared" si="1"/>
        <v>6.9444444444444441E-3</v>
      </c>
      <c r="AE32" s="58"/>
    </row>
    <row r="33" spans="1:31" ht="14.25" customHeight="1" x14ac:dyDescent="0.45">
      <c r="A33" s="2"/>
      <c r="B33" s="116" t="s">
        <v>27</v>
      </c>
      <c r="C33" s="116"/>
      <c r="D33" s="117"/>
      <c r="E33" s="85" t="str">
        <f>MaxFDP_NoExt_LatestLastPush_Z</f>
        <v>N/A</v>
      </c>
      <c r="F33" s="70" t="str">
        <f>IFERROR(TIME(HOUR(MaxFDP_NoExt_LatestLastPush_Z+MaxFDP_LSect_Dept_Tz),MINUTE(MaxFDP_NoExt_LatestLastPush_Z+MaxFDP_LSect_Dept_Tz),0),"N/A")</f>
        <v>N/A</v>
      </c>
      <c r="G33" s="9"/>
      <c r="H33" s="2"/>
      <c r="I33" s="127" t="s">
        <v>155</v>
      </c>
      <c r="J33" s="127"/>
      <c r="K33" s="127"/>
      <c r="L33" s="127"/>
      <c r="M33" s="127"/>
      <c r="N33" s="127"/>
      <c r="O33" s="127"/>
      <c r="P33" s="127"/>
      <c r="Q33" s="55"/>
      <c r="R33" s="55"/>
      <c r="S33" s="55"/>
      <c r="T33"/>
      <c r="U33" s="41"/>
      <c r="V33" s="96">
        <v>0.114583333333333</v>
      </c>
      <c r="W33" s="96">
        <f t="shared" si="0"/>
        <v>0.89930555555555591</v>
      </c>
      <c r="X33" s="39"/>
      <c r="Y33"/>
      <c r="AA33" s="27" t="s">
        <v>83</v>
      </c>
      <c r="AB33" s="90">
        <v>0.35069444444444398</v>
      </c>
      <c r="AD33" s="15">
        <f t="shared" si="1"/>
        <v>1.0416666666666666E-2</v>
      </c>
      <c r="AE33" s="58"/>
    </row>
    <row r="34" spans="1:31" x14ac:dyDescent="0.45">
      <c r="A34" s="2"/>
      <c r="B34" s="116" t="s">
        <v>149</v>
      </c>
      <c r="C34" s="116"/>
      <c r="D34" s="117"/>
      <c r="E34" s="86" t="str">
        <f>IFERROR(MaxFDP_NoExt_LatestLastPush_Z+MaxFDP_FDPExtension,"N/A")</f>
        <v>N/A</v>
      </c>
      <c r="F34" s="71" t="str">
        <f>IFERROR(TIME(HOUR(MaxFDP_NoExt_LatestLastPush_Z+MaxFDP_FDPExtension+MaxFDP_LSect_Dept_Tz),MINUTE(MaxFDP_NoExt_LatestLastPush_Z+MaxFDP_FDPExtension+MaxFDP_LSect_Dept_Tz),0),"N/A")</f>
        <v>N/A</v>
      </c>
      <c r="G34" s="9"/>
      <c r="H34" s="98"/>
      <c r="I34" s="127"/>
      <c r="J34" s="127"/>
      <c r="K34" s="127"/>
      <c r="L34" s="127"/>
      <c r="M34" s="127"/>
      <c r="N34" s="127"/>
      <c r="O34" s="127"/>
      <c r="P34" s="127"/>
      <c r="Q34" s="2"/>
      <c r="R34" s="2"/>
      <c r="S34" s="2"/>
      <c r="T34"/>
      <c r="U34" s="41"/>
      <c r="V34" s="96">
        <v>0.118055555555556</v>
      </c>
      <c r="W34" s="96">
        <f t="shared" si="0"/>
        <v>0.8958333333333337</v>
      </c>
      <c r="X34" s="39"/>
      <c r="Y34"/>
      <c r="AA34" s="27" t="s">
        <v>99</v>
      </c>
      <c r="AB34" s="90">
        <v>0.35416666666666702</v>
      </c>
      <c r="AD34" s="15">
        <f t="shared" si="1"/>
        <v>1.3888888888888888E-2</v>
      </c>
      <c r="AE34" s="58"/>
    </row>
    <row r="35" spans="1:31" x14ac:dyDescent="0.45">
      <c r="A35" s="2"/>
      <c r="B35" s="116" t="s">
        <v>148</v>
      </c>
      <c r="C35" s="116"/>
      <c r="D35" s="117"/>
      <c r="E35" s="105" t="str">
        <f>IFERROR(MaxFDP_NoExt_LatestLastPush_Z+MaxFDP_FDPExtensionHomeBase,"N/A")</f>
        <v>N/A</v>
      </c>
      <c r="F35" s="106" t="str">
        <f>IFERROR(TIME(HOUR(MaxFDP_NoExt_LatestLastPush_Z+MaxFDP_FDPExtensionHomeBase+MaxFDP_LSect_Dept_Tz),MINUTE(MaxFDP_NoExt_LatestLastPush_Z+MaxFDP_FDPExtensionHomeBase+MaxFDP_LSect_Dept_Tz),0),"N/A")</f>
        <v>N/A</v>
      </c>
      <c r="G35" s="9"/>
      <c r="H35" s="2"/>
      <c r="I35" s="127"/>
      <c r="J35" s="127"/>
      <c r="K35" s="127"/>
      <c r="L35" s="127"/>
      <c r="M35" s="127"/>
      <c r="N35" s="127"/>
      <c r="O35" s="127"/>
      <c r="P35" s="127"/>
      <c r="Q35" s="2"/>
      <c r="R35" s="55"/>
      <c r="S35" s="55"/>
      <c r="T35"/>
      <c r="U35" s="41"/>
      <c r="V35" s="96">
        <v>0.121527777777778</v>
      </c>
      <c r="W35" s="96">
        <f t="shared" si="0"/>
        <v>0.89236111111111149</v>
      </c>
      <c r="X35" s="39"/>
      <c r="Y35"/>
      <c r="AA35" s="27" t="s">
        <v>98</v>
      </c>
      <c r="AB35" s="90">
        <v>0.35763888888888901</v>
      </c>
      <c r="AD35" s="15">
        <f t="shared" si="1"/>
        <v>1.7361111111111112E-2</v>
      </c>
      <c r="AE35" s="58"/>
    </row>
    <row r="36" spans="1:31" ht="10.050000000000001" customHeight="1" x14ac:dyDescent="0.45">
      <c r="A36" s="2"/>
      <c r="B36" s="11"/>
      <c r="C36" s="11"/>
      <c r="D36" s="11"/>
      <c r="E36" s="11"/>
      <c r="F36" s="11"/>
      <c r="G36" s="11"/>
      <c r="H36" s="2"/>
      <c r="I36" s="127"/>
      <c r="J36" s="127"/>
      <c r="K36" s="127"/>
      <c r="L36" s="127"/>
      <c r="M36" s="127"/>
      <c r="N36" s="127"/>
      <c r="O36" s="127"/>
      <c r="P36" s="127"/>
      <c r="Q36" s="2"/>
      <c r="R36" s="2"/>
      <c r="S36" s="2"/>
      <c r="T36"/>
      <c r="U36" s="41"/>
      <c r="V36" s="96">
        <v>0.125</v>
      </c>
      <c r="W36" s="96">
        <f t="shared" si="0"/>
        <v>0.88888888888888928</v>
      </c>
      <c r="X36" s="39"/>
      <c r="Y36"/>
      <c r="AA36" s="27" t="s">
        <v>44</v>
      </c>
      <c r="AB36" s="90">
        <v>0.36111111111111099</v>
      </c>
      <c r="AD36" s="15">
        <f t="shared" si="1"/>
        <v>2.0833333333333336E-2</v>
      </c>
      <c r="AE36" s="58"/>
    </row>
    <row r="37" spans="1:31" x14ac:dyDescent="0.45">
      <c r="A37" s="2"/>
      <c r="B37" s="55"/>
      <c r="C37" s="2"/>
      <c r="D37" s="2"/>
      <c r="E37" s="2"/>
      <c r="F37" s="2"/>
      <c r="G37" s="2"/>
      <c r="H37" s="2"/>
      <c r="I37" s="2"/>
      <c r="J37" s="2"/>
      <c r="K37" s="2"/>
      <c r="L37" s="2"/>
      <c r="M37" s="2"/>
      <c r="N37" s="2"/>
      <c r="O37" s="2"/>
      <c r="P37" s="2"/>
      <c r="Q37" s="2"/>
      <c r="R37" s="2"/>
      <c r="S37" s="2"/>
      <c r="U37"/>
      <c r="V37" s="96">
        <v>0.12847222222222199</v>
      </c>
      <c r="W37" s="96">
        <f t="shared" si="0"/>
        <v>0.88541666666666707</v>
      </c>
      <c r="X37" s="39"/>
      <c r="Y37"/>
      <c r="AA37" s="27" t="s">
        <v>2</v>
      </c>
      <c r="AB37" s="90">
        <v>0.36458333333333298</v>
      </c>
      <c r="AD37" s="15">
        <f t="shared" si="1"/>
        <v>2.4305555555555559E-2</v>
      </c>
      <c r="AE37" s="58"/>
    </row>
    <row r="38" spans="1:31" x14ac:dyDescent="0.45">
      <c r="A38" s="2"/>
      <c r="B38" s="55"/>
      <c r="C38" s="2"/>
      <c r="D38" s="2"/>
      <c r="E38" s="2"/>
      <c r="F38" s="2"/>
      <c r="G38" s="2"/>
      <c r="H38" s="2"/>
      <c r="I38" s="2"/>
      <c r="J38" s="2"/>
      <c r="K38" s="2"/>
      <c r="L38" s="2"/>
      <c r="M38" s="2"/>
      <c r="N38" s="2"/>
      <c r="O38" s="2"/>
      <c r="P38" s="2"/>
      <c r="Q38" s="2"/>
      <c r="R38" s="2"/>
      <c r="S38" s="2"/>
      <c r="U38"/>
      <c r="V38" s="96">
        <v>0.131944444444444</v>
      </c>
      <c r="W38" s="96">
        <f t="shared" si="0"/>
        <v>0.88194444444444486</v>
      </c>
      <c r="X38" s="39"/>
      <c r="Y38"/>
      <c r="AA38" s="27" t="s">
        <v>46</v>
      </c>
      <c r="AB38" s="90">
        <v>0.36805555555555602</v>
      </c>
      <c r="AD38" s="15">
        <f t="shared" si="1"/>
        <v>2.7777777777777783E-2</v>
      </c>
      <c r="AE38" s="58"/>
    </row>
    <row r="39" spans="1:31" x14ac:dyDescent="0.45">
      <c r="A39" s="2"/>
      <c r="B39" s="55"/>
      <c r="C39" s="2"/>
      <c r="D39" s="2"/>
      <c r="E39" s="2"/>
      <c r="F39" s="2"/>
      <c r="G39" s="2"/>
      <c r="H39" s="2"/>
      <c r="I39" s="2"/>
      <c r="J39" s="2"/>
      <c r="K39" s="2"/>
      <c r="L39" s="2"/>
      <c r="M39" s="2"/>
      <c r="N39" s="2"/>
      <c r="O39" s="2"/>
      <c r="P39" s="2"/>
      <c r="Q39" s="2"/>
      <c r="R39" s="2"/>
      <c r="S39" s="2"/>
      <c r="U39"/>
      <c r="V39" s="96">
        <v>0.13541666666666699</v>
      </c>
      <c r="W39" s="96">
        <f t="shared" si="0"/>
        <v>0.87847222222222265</v>
      </c>
      <c r="X39" s="39"/>
      <c r="Y39"/>
      <c r="AA39" s="27" t="s">
        <v>129</v>
      </c>
      <c r="AB39" s="90">
        <v>0.37152777777777801</v>
      </c>
      <c r="AD39" s="15">
        <f t="shared" si="1"/>
        <v>3.1250000000000007E-2</v>
      </c>
      <c r="AE39" s="58"/>
    </row>
    <row r="40" spans="1:31" x14ac:dyDescent="0.45">
      <c r="A40" s="2"/>
      <c r="B40" s="55"/>
      <c r="C40" s="2"/>
      <c r="D40" s="2"/>
      <c r="E40" s="65"/>
      <c r="F40" s="2"/>
      <c r="G40" s="2"/>
      <c r="H40" s="2"/>
      <c r="I40" s="2"/>
      <c r="J40" s="2"/>
      <c r="K40" s="2"/>
      <c r="L40" s="2"/>
      <c r="M40" s="2"/>
      <c r="N40" s="2"/>
      <c r="O40" s="2"/>
      <c r="P40" s="2"/>
      <c r="Q40" s="2"/>
      <c r="R40" s="2"/>
      <c r="S40" s="2"/>
      <c r="U40"/>
      <c r="V40" s="96">
        <v>0.13888888888888901</v>
      </c>
      <c r="W40" s="96">
        <f t="shared" si="0"/>
        <v>0.87500000000000044</v>
      </c>
      <c r="X40" s="39"/>
      <c r="Y40"/>
      <c r="AA40" s="27" t="s">
        <v>88</v>
      </c>
      <c r="AB40" s="90">
        <v>0.375</v>
      </c>
      <c r="AD40" s="15">
        <f t="shared" si="1"/>
        <v>3.4722222222222231E-2</v>
      </c>
      <c r="AE40" s="58"/>
    </row>
    <row r="41" spans="1:31" x14ac:dyDescent="0.45">
      <c r="A41" s="2"/>
      <c r="B41" s="55"/>
      <c r="C41" s="2"/>
      <c r="D41" s="2"/>
      <c r="E41" s="2"/>
      <c r="F41" s="2"/>
      <c r="G41" s="2"/>
      <c r="H41" s="2"/>
      <c r="I41" s="2"/>
      <c r="J41" s="2"/>
      <c r="K41" s="2"/>
      <c r="L41" s="2"/>
      <c r="M41" s="2"/>
      <c r="N41" s="2"/>
      <c r="O41" s="2"/>
      <c r="P41" s="2"/>
      <c r="Q41" s="2"/>
      <c r="R41" s="2"/>
      <c r="S41" s="2"/>
      <c r="U41"/>
      <c r="V41" s="96">
        <v>0.14236111111111099</v>
      </c>
      <c r="W41" s="96">
        <f t="shared" si="0"/>
        <v>0.87152777777777823</v>
      </c>
      <c r="X41" s="39"/>
      <c r="Y41"/>
      <c r="AA41" s="27" t="s">
        <v>93</v>
      </c>
      <c r="AB41" s="90">
        <v>0.37847222222222199</v>
      </c>
      <c r="AD41" s="15">
        <f t="shared" si="1"/>
        <v>3.8194444444444454E-2</v>
      </c>
      <c r="AE41" s="58"/>
    </row>
    <row r="42" spans="1:31" x14ac:dyDescent="0.45">
      <c r="A42" s="2"/>
      <c r="B42" s="55"/>
      <c r="C42" s="2"/>
      <c r="D42" s="2"/>
      <c r="E42" s="2"/>
      <c r="F42" s="2"/>
      <c r="G42" s="2"/>
      <c r="H42" s="2"/>
      <c r="I42" s="2"/>
      <c r="J42" s="2"/>
      <c r="K42" s="2"/>
      <c r="L42" s="2"/>
      <c r="M42" s="2"/>
      <c r="N42" s="2"/>
      <c r="O42" s="2"/>
      <c r="P42" s="2"/>
      <c r="Q42" s="2"/>
      <c r="R42" s="2"/>
      <c r="S42" s="2"/>
      <c r="U42"/>
      <c r="V42" s="96">
        <v>0.14583333333333301</v>
      </c>
      <c r="W42" s="96">
        <f t="shared" si="0"/>
        <v>0.86805555555555602</v>
      </c>
      <c r="X42" s="39"/>
      <c r="Y42"/>
      <c r="AA42" s="27" t="s">
        <v>70</v>
      </c>
      <c r="AB42" s="90">
        <v>0.38194444444444398</v>
      </c>
      <c r="AD42" s="15">
        <f t="shared" si="1"/>
        <v>4.1666666666666678E-2</v>
      </c>
      <c r="AE42" s="58"/>
    </row>
    <row r="43" spans="1:31" x14ac:dyDescent="0.45">
      <c r="A43" s="2"/>
      <c r="B43" s="55"/>
      <c r="C43" s="2"/>
      <c r="D43" s="2"/>
      <c r="E43" s="2"/>
      <c r="F43" s="2"/>
      <c r="G43" s="2"/>
      <c r="H43" s="2"/>
      <c r="I43" s="2"/>
      <c r="J43" s="2"/>
      <c r="K43" s="2"/>
      <c r="L43" s="2"/>
      <c r="M43" s="2"/>
      <c r="N43" s="2"/>
      <c r="O43" s="2"/>
      <c r="P43" s="2"/>
      <c r="Q43" s="2"/>
      <c r="R43" s="2"/>
      <c r="S43" s="2"/>
      <c r="U43"/>
      <c r="V43" s="96">
        <v>0.149305555555556</v>
      </c>
      <c r="W43" s="96">
        <f t="shared" si="0"/>
        <v>0.86458333333333381</v>
      </c>
      <c r="X43" s="39"/>
      <c r="Y43"/>
      <c r="AA43" s="27" t="s">
        <v>94</v>
      </c>
      <c r="AB43" s="90">
        <v>0.38541666666666702</v>
      </c>
      <c r="AD43" s="15">
        <f t="shared" si="1"/>
        <v>4.5138888888888902E-2</v>
      </c>
      <c r="AE43" s="58"/>
    </row>
    <row r="44" spans="1:31" x14ac:dyDescent="0.45">
      <c r="A44" s="2"/>
      <c r="B44" s="55"/>
      <c r="C44" s="2"/>
      <c r="D44" s="2"/>
      <c r="E44" s="2"/>
      <c r="F44" s="2"/>
      <c r="G44" s="2"/>
      <c r="H44" s="2"/>
      <c r="I44" s="2"/>
      <c r="J44" s="2"/>
      <c r="K44" s="2"/>
      <c r="L44" s="2"/>
      <c r="M44" s="2"/>
      <c r="N44" s="2"/>
      <c r="O44" s="2"/>
      <c r="P44" s="2"/>
      <c r="Q44" s="2"/>
      <c r="R44" s="2"/>
      <c r="S44" s="2"/>
      <c r="U44"/>
      <c r="V44" s="96">
        <v>0.15277777777777801</v>
      </c>
      <c r="W44" s="96">
        <f t="shared" si="0"/>
        <v>0.8611111111111116</v>
      </c>
      <c r="X44" s="39"/>
      <c r="Y44"/>
      <c r="AA44" s="27" t="s">
        <v>101</v>
      </c>
      <c r="AB44" s="90">
        <v>0.38888888888888901</v>
      </c>
      <c r="AD44" s="15">
        <f t="shared" si="1"/>
        <v>4.8611111111111126E-2</v>
      </c>
      <c r="AE44" s="58"/>
    </row>
    <row r="45" spans="1:31" x14ac:dyDescent="0.45">
      <c r="A45" s="2"/>
      <c r="B45" s="55"/>
      <c r="C45" s="2"/>
      <c r="D45" s="2"/>
      <c r="E45" s="2"/>
      <c r="F45" s="2"/>
      <c r="G45" s="2"/>
      <c r="H45" s="2"/>
      <c r="I45" s="2"/>
      <c r="J45" s="2"/>
      <c r="K45" s="2"/>
      <c r="L45" s="2"/>
      <c r="M45" s="2"/>
      <c r="N45" s="2"/>
      <c r="O45" s="2"/>
      <c r="P45" s="2"/>
      <c r="Q45" s="2"/>
      <c r="R45" s="2"/>
      <c r="S45" s="2"/>
      <c r="U45"/>
      <c r="V45" s="96">
        <v>0.15625</v>
      </c>
      <c r="W45" s="96">
        <f t="shared" si="0"/>
        <v>0.85763888888888939</v>
      </c>
      <c r="X45" s="39"/>
      <c r="Y45"/>
      <c r="AA45" s="27" t="s">
        <v>92</v>
      </c>
      <c r="AB45" s="90">
        <v>0.39236111111111099</v>
      </c>
      <c r="AD45" s="15">
        <f t="shared" si="1"/>
        <v>5.208333333333335E-2</v>
      </c>
      <c r="AE45" s="58"/>
    </row>
    <row r="46" spans="1:31" x14ac:dyDescent="0.45">
      <c r="A46" s="2"/>
      <c r="B46" s="55"/>
      <c r="C46" s="2"/>
      <c r="D46" s="2"/>
      <c r="E46" s="2"/>
      <c r="F46" s="2"/>
      <c r="G46" s="2"/>
      <c r="H46" s="2"/>
      <c r="I46" s="2"/>
      <c r="J46" s="2"/>
      <c r="K46" s="2"/>
      <c r="L46" s="2"/>
      <c r="M46" s="2"/>
      <c r="N46" s="2"/>
      <c r="O46" s="2"/>
      <c r="P46" s="2"/>
      <c r="Q46" s="2"/>
      <c r="R46" s="2"/>
      <c r="S46" s="2"/>
      <c r="U46"/>
      <c r="V46" s="96">
        <v>0.15972222222222199</v>
      </c>
      <c r="W46" s="96">
        <f t="shared" si="0"/>
        <v>0.85416666666666718</v>
      </c>
      <c r="X46" s="39"/>
      <c r="Y46"/>
      <c r="AA46" s="27" t="s">
        <v>55</v>
      </c>
      <c r="AB46" s="90">
        <v>0.39583333333333298</v>
      </c>
      <c r="AD46" s="15">
        <f t="shared" si="1"/>
        <v>5.5555555555555573E-2</v>
      </c>
      <c r="AE46" s="58"/>
    </row>
    <row r="47" spans="1:31" x14ac:dyDescent="0.45">
      <c r="A47" s="2"/>
      <c r="B47" s="55"/>
      <c r="C47" s="2"/>
      <c r="D47" s="2"/>
      <c r="E47" s="2"/>
      <c r="F47" s="2"/>
      <c r="G47" s="2"/>
      <c r="H47" s="2"/>
      <c r="I47" s="2"/>
      <c r="J47" s="2"/>
      <c r="K47" s="2"/>
      <c r="L47" s="2"/>
      <c r="M47" s="2"/>
      <c r="N47" s="2"/>
      <c r="O47" s="2"/>
      <c r="P47" s="2"/>
      <c r="Q47" s="2"/>
      <c r="R47" s="2"/>
      <c r="S47" s="2"/>
      <c r="U47"/>
      <c r="V47" s="96">
        <v>0.163194444444444</v>
      </c>
      <c r="W47" s="96">
        <f t="shared" si="0"/>
        <v>0.85069444444444497</v>
      </c>
      <c r="X47" s="39"/>
      <c r="Y47"/>
      <c r="AA47" s="27" t="s">
        <v>61</v>
      </c>
      <c r="AB47" s="90">
        <v>0.39930555555555602</v>
      </c>
      <c r="AD47" s="15">
        <f t="shared" si="1"/>
        <v>5.9027777777777797E-2</v>
      </c>
      <c r="AE47" s="58"/>
    </row>
    <row r="48" spans="1:31" x14ac:dyDescent="0.45">
      <c r="A48" s="2"/>
      <c r="B48" s="55"/>
      <c r="C48" s="2"/>
      <c r="D48" s="2"/>
      <c r="E48" s="2"/>
      <c r="F48" s="2"/>
      <c r="G48" s="2"/>
      <c r="H48" s="2"/>
      <c r="I48" s="2"/>
      <c r="J48" s="2"/>
      <c r="K48" s="2"/>
      <c r="L48" s="2"/>
      <c r="M48" s="2"/>
      <c r="N48" s="2"/>
      <c r="O48" s="2"/>
      <c r="P48" s="2"/>
      <c r="Q48" s="2"/>
      <c r="R48" s="2"/>
      <c r="S48" s="2"/>
      <c r="U48"/>
      <c r="V48" s="96">
        <v>0.16666666666666699</v>
      </c>
      <c r="W48" s="96">
        <f t="shared" si="0"/>
        <v>0.84722222222222276</v>
      </c>
      <c r="X48" s="39"/>
      <c r="Y48"/>
      <c r="AA48" s="27" t="s">
        <v>110</v>
      </c>
      <c r="AB48" s="90">
        <v>0.40277777777777801</v>
      </c>
      <c r="AD48" s="15">
        <f t="shared" si="1"/>
        <v>6.2500000000000014E-2</v>
      </c>
      <c r="AE48" s="58"/>
    </row>
    <row r="49" spans="1:31" x14ac:dyDescent="0.45">
      <c r="A49" s="2"/>
      <c r="B49" s="55"/>
      <c r="C49" s="2"/>
      <c r="D49" s="2"/>
      <c r="E49" s="2"/>
      <c r="F49" s="2"/>
      <c r="G49" s="2"/>
      <c r="H49" s="2"/>
      <c r="I49" s="2"/>
      <c r="J49" s="2"/>
      <c r="K49" s="2"/>
      <c r="L49" s="2"/>
      <c r="M49" s="2"/>
      <c r="N49" s="2"/>
      <c r="O49" s="2"/>
      <c r="P49" s="2"/>
      <c r="Q49" s="2"/>
      <c r="R49" s="2"/>
      <c r="S49" s="2"/>
      <c r="U49"/>
      <c r="V49" s="96">
        <v>0.17013888888888901</v>
      </c>
      <c r="W49" s="96">
        <f t="shared" si="0"/>
        <v>0.84375000000000056</v>
      </c>
      <c r="X49" s="39"/>
      <c r="Y49"/>
      <c r="AA49" s="27" t="s">
        <v>86</v>
      </c>
      <c r="AB49" s="90">
        <v>0.40625</v>
      </c>
      <c r="AD49" s="15">
        <f t="shared" si="1"/>
        <v>6.5972222222222238E-2</v>
      </c>
      <c r="AE49" s="58"/>
    </row>
    <row r="50" spans="1:31" x14ac:dyDescent="0.45">
      <c r="A50" s="2"/>
      <c r="B50" s="55"/>
      <c r="C50" s="2"/>
      <c r="D50" s="2"/>
      <c r="E50" s="2"/>
      <c r="F50" s="2"/>
      <c r="G50" s="2"/>
      <c r="H50" s="2"/>
      <c r="I50" s="2"/>
      <c r="J50" s="2"/>
      <c r="K50" s="2"/>
      <c r="L50" s="2"/>
      <c r="M50" s="2"/>
      <c r="N50" s="2"/>
      <c r="O50" s="2"/>
      <c r="P50" s="2"/>
      <c r="Q50" s="2"/>
      <c r="R50" s="2"/>
      <c r="S50" s="2"/>
      <c r="U50"/>
      <c r="V50" s="96">
        <v>0.17361111111111099</v>
      </c>
      <c r="W50" s="96">
        <f t="shared" si="0"/>
        <v>0.84027777777777835</v>
      </c>
      <c r="X50" s="39"/>
      <c r="Y50"/>
      <c r="AA50" s="27" t="s">
        <v>102</v>
      </c>
      <c r="AB50" s="90">
        <v>0.40972222222222199</v>
      </c>
      <c r="AD50" s="15">
        <f t="shared" si="1"/>
        <v>6.9444444444444461E-2</v>
      </c>
      <c r="AE50" s="58"/>
    </row>
    <row r="51" spans="1:31" x14ac:dyDescent="0.45">
      <c r="A51" s="2"/>
      <c r="B51" s="55"/>
      <c r="C51" s="2"/>
      <c r="D51" s="2"/>
      <c r="E51" s="2"/>
      <c r="F51" s="2"/>
      <c r="G51" s="2"/>
      <c r="H51" s="2"/>
      <c r="I51" s="2"/>
      <c r="J51" s="2"/>
      <c r="K51" s="2"/>
      <c r="L51" s="2"/>
      <c r="M51" s="2"/>
      <c r="N51" s="2"/>
      <c r="O51" s="2"/>
      <c r="P51" s="2"/>
      <c r="Q51" s="2"/>
      <c r="R51" s="2"/>
      <c r="S51" s="2"/>
      <c r="U51"/>
      <c r="V51" s="96">
        <v>0.17708333333333301</v>
      </c>
      <c r="W51" s="96">
        <f t="shared" si="0"/>
        <v>0.83680555555555614</v>
      </c>
      <c r="X51" s="39"/>
      <c r="Y51"/>
      <c r="AA51" s="27" t="s">
        <v>106</v>
      </c>
      <c r="AB51" s="90">
        <v>0.41319444444444398</v>
      </c>
      <c r="AD51" s="15">
        <f t="shared" si="1"/>
        <v>7.2916666666666685E-2</v>
      </c>
      <c r="AE51" s="58"/>
    </row>
    <row r="52" spans="1:31" hidden="1" x14ac:dyDescent="0.45">
      <c r="B52" s="55"/>
      <c r="C52" s="2"/>
      <c r="D52" s="2"/>
      <c r="E52" s="2"/>
      <c r="F52" s="2"/>
      <c r="U52"/>
      <c r="V52" s="96">
        <v>0.180555555555556</v>
      </c>
      <c r="W52" s="96">
        <f t="shared" si="0"/>
        <v>0.83333333333333393</v>
      </c>
      <c r="X52" s="39"/>
      <c r="Y52"/>
      <c r="AA52" s="27" t="s">
        <v>80</v>
      </c>
      <c r="AB52" s="90">
        <v>0.41666666666666702</v>
      </c>
      <c r="AD52" s="15">
        <f t="shared" si="1"/>
        <v>7.6388888888888909E-2</v>
      </c>
      <c r="AE52" s="58"/>
    </row>
    <row r="53" spans="1:31" hidden="1" x14ac:dyDescent="0.45">
      <c r="B53" s="2"/>
      <c r="C53" s="2"/>
      <c r="D53" s="2"/>
      <c r="E53" s="2"/>
      <c r="F53" s="2"/>
      <c r="U53"/>
      <c r="V53" s="96">
        <v>0.18402777777777801</v>
      </c>
      <c r="W53" s="96">
        <f t="shared" si="0"/>
        <v>0.82986111111111172</v>
      </c>
      <c r="X53" s="39"/>
      <c r="Y53"/>
      <c r="AA53" s="27" t="s">
        <v>56</v>
      </c>
      <c r="AB53" s="90">
        <v>0.42013888888888901</v>
      </c>
      <c r="AD53" s="15">
        <f t="shared" si="1"/>
        <v>7.9861111111111133E-2</v>
      </c>
      <c r="AE53" s="58"/>
    </row>
    <row r="54" spans="1:31" hidden="1" x14ac:dyDescent="0.45">
      <c r="B54" s="2"/>
      <c r="C54" s="2"/>
      <c r="D54" s="2"/>
      <c r="E54" s="2"/>
      <c r="F54" s="2"/>
      <c r="U54"/>
      <c r="V54" s="96">
        <v>0.1875</v>
      </c>
      <c r="W54" s="96">
        <f t="shared" si="0"/>
        <v>0.82638888888888951</v>
      </c>
      <c r="X54" s="39"/>
      <c r="Y54"/>
      <c r="AA54" s="27" t="s">
        <v>30</v>
      </c>
      <c r="AB54" s="90">
        <v>0.42361111111111099</v>
      </c>
      <c r="AD54" s="15">
        <f t="shared" si="1"/>
        <v>8.3333333333333356E-2</v>
      </c>
      <c r="AE54" s="58"/>
    </row>
    <row r="55" spans="1:31" hidden="1" x14ac:dyDescent="0.45">
      <c r="U55"/>
      <c r="V55" s="96">
        <v>0.19097222222222199</v>
      </c>
      <c r="W55" s="96">
        <f t="shared" si="0"/>
        <v>0.8229166666666673</v>
      </c>
      <c r="X55" s="39"/>
      <c r="Y55"/>
      <c r="AA55" s="27" t="s">
        <v>60</v>
      </c>
      <c r="AB55" s="90">
        <v>0.42708333333333298</v>
      </c>
      <c r="AD55" s="15">
        <f t="shared" si="1"/>
        <v>8.680555555555558E-2</v>
      </c>
      <c r="AE55" s="58"/>
    </row>
    <row r="56" spans="1:31" hidden="1" x14ac:dyDescent="0.45">
      <c r="U56"/>
      <c r="V56" s="96">
        <v>0.194444444444444</v>
      </c>
      <c r="W56" s="96">
        <f t="shared" si="0"/>
        <v>0.81944444444444509</v>
      </c>
      <c r="X56" s="39"/>
      <c r="Y56"/>
      <c r="AA56" s="27" t="s">
        <v>33</v>
      </c>
      <c r="AB56" s="90">
        <v>0.43055555555555602</v>
      </c>
      <c r="AD56" s="15">
        <f t="shared" si="1"/>
        <v>9.0277777777777804E-2</v>
      </c>
      <c r="AE56" s="58"/>
    </row>
    <row r="57" spans="1:31" hidden="1" x14ac:dyDescent="0.45">
      <c r="U57"/>
      <c r="V57" s="96">
        <v>0.19791666666666699</v>
      </c>
      <c r="W57" s="96">
        <f t="shared" si="0"/>
        <v>0.81597222222222288</v>
      </c>
      <c r="X57" s="39"/>
      <c r="Y57"/>
      <c r="AA57" s="27" t="s">
        <v>35</v>
      </c>
      <c r="AB57" s="90">
        <v>0.43402777777777801</v>
      </c>
      <c r="AD57" s="15">
        <f t="shared" si="1"/>
        <v>9.3750000000000028E-2</v>
      </c>
      <c r="AE57" s="58"/>
    </row>
    <row r="58" spans="1:31" hidden="1" x14ac:dyDescent="0.45">
      <c r="U58"/>
      <c r="V58" s="96">
        <v>0.20138888888888901</v>
      </c>
      <c r="W58" s="96">
        <f t="shared" si="0"/>
        <v>0.81250000000000067</v>
      </c>
      <c r="X58" s="39"/>
      <c r="Y58"/>
      <c r="AA58" s="27" t="s">
        <v>36</v>
      </c>
      <c r="AB58" s="90">
        <v>0.4375</v>
      </c>
      <c r="AD58" s="15">
        <f t="shared" si="1"/>
        <v>9.7222222222222252E-2</v>
      </c>
      <c r="AE58" s="58"/>
    </row>
    <row r="59" spans="1:31" hidden="1" x14ac:dyDescent="0.45">
      <c r="U59"/>
      <c r="V59" s="96">
        <v>0.20486111111111099</v>
      </c>
      <c r="W59" s="96">
        <f t="shared" si="0"/>
        <v>0.80902777777777846</v>
      </c>
      <c r="X59" s="39"/>
      <c r="Y59"/>
      <c r="AA59" s="27" t="s">
        <v>37</v>
      </c>
      <c r="AB59" s="90">
        <v>0.44097222222222199</v>
      </c>
      <c r="AD59" s="15">
        <f t="shared" si="1"/>
        <v>0.10069444444444448</v>
      </c>
      <c r="AE59" s="58"/>
    </row>
    <row r="60" spans="1:31" hidden="1" x14ac:dyDescent="0.45">
      <c r="U60"/>
      <c r="V60" s="96">
        <v>0.20833333333333301</v>
      </c>
      <c r="W60" s="96">
        <f t="shared" si="0"/>
        <v>0.80555555555555625</v>
      </c>
      <c r="X60" s="39"/>
      <c r="Y60"/>
      <c r="AA60" s="27" t="s">
        <v>0</v>
      </c>
      <c r="AB60" s="90">
        <v>0.44444444444444398</v>
      </c>
      <c r="AD60" s="15">
        <f t="shared" si="1"/>
        <v>0.1041666666666667</v>
      </c>
      <c r="AE60" s="58"/>
    </row>
    <row r="61" spans="1:31" hidden="1" x14ac:dyDescent="0.45">
      <c r="U61"/>
      <c r="V61" s="96">
        <v>0.211805555555556</v>
      </c>
      <c r="W61" s="96">
        <f t="shared" si="0"/>
        <v>0.80208333333333404</v>
      </c>
      <c r="X61" s="39"/>
      <c r="Y61"/>
      <c r="AA61" s="27" t="s">
        <v>38</v>
      </c>
      <c r="AB61" s="90">
        <v>0.44791666666666702</v>
      </c>
      <c r="AD61" s="15">
        <f t="shared" si="1"/>
        <v>0.10763888888888892</v>
      </c>
      <c r="AE61" s="58"/>
    </row>
    <row r="62" spans="1:31" hidden="1" x14ac:dyDescent="0.45">
      <c r="U62"/>
      <c r="V62" s="96">
        <v>0.21527777777777801</v>
      </c>
      <c r="W62" s="96">
        <f t="shared" si="0"/>
        <v>0.79861111111111183</v>
      </c>
      <c r="X62" s="39"/>
      <c r="Y62"/>
      <c r="AA62" s="27" t="s">
        <v>39</v>
      </c>
      <c r="AB62" s="90">
        <v>0.45138888888888901</v>
      </c>
      <c r="AD62" s="15">
        <f t="shared" si="1"/>
        <v>0.11111111111111115</v>
      </c>
      <c r="AE62" s="58"/>
    </row>
    <row r="63" spans="1:31" hidden="1" x14ac:dyDescent="0.45">
      <c r="U63"/>
      <c r="V63" s="96">
        <v>0.21875</v>
      </c>
      <c r="W63" s="96">
        <f t="shared" si="0"/>
        <v>0.79513888888888962</v>
      </c>
      <c r="X63" s="39"/>
      <c r="Y63"/>
      <c r="AA63" s="27" t="s">
        <v>73</v>
      </c>
      <c r="AB63" s="90">
        <v>0.45486111111111099</v>
      </c>
      <c r="AD63" s="15">
        <f t="shared" si="1"/>
        <v>0.11458333333333337</v>
      </c>
      <c r="AE63" s="58"/>
    </row>
    <row r="64" spans="1:31" hidden="1" x14ac:dyDescent="0.45">
      <c r="U64"/>
      <c r="V64" s="96">
        <v>0.22222222222222199</v>
      </c>
      <c r="W64" s="96">
        <f t="shared" si="0"/>
        <v>0.79166666666666741</v>
      </c>
      <c r="X64" s="39"/>
      <c r="Y64"/>
      <c r="AA64" s="27" t="s">
        <v>41</v>
      </c>
      <c r="AB64" s="90">
        <v>0.45833333333333298</v>
      </c>
      <c r="AD64" s="15">
        <f t="shared" si="1"/>
        <v>0.11805555555555559</v>
      </c>
      <c r="AE64" s="58"/>
    </row>
    <row r="65" spans="21:31" hidden="1" x14ac:dyDescent="0.45">
      <c r="U65"/>
      <c r="V65" s="96">
        <v>0.225694444444444</v>
      </c>
      <c r="W65" s="96">
        <f t="shared" si="0"/>
        <v>0.7881944444444452</v>
      </c>
      <c r="X65" s="39"/>
      <c r="Y65"/>
      <c r="AA65" s="27" t="s">
        <v>113</v>
      </c>
      <c r="AB65" s="90">
        <v>0.46180555555555602</v>
      </c>
      <c r="AD65" s="15">
        <f t="shared" si="1"/>
        <v>0.12152777777777782</v>
      </c>
      <c r="AE65" s="58"/>
    </row>
    <row r="66" spans="21:31" hidden="1" x14ac:dyDescent="0.45">
      <c r="U66"/>
      <c r="V66" s="96">
        <v>0.22916666666666699</v>
      </c>
      <c r="W66" s="96">
        <f t="shared" si="0"/>
        <v>0.78472222222222299</v>
      </c>
      <c r="X66" s="39"/>
      <c r="Y66"/>
      <c r="AA66" s="27" t="s">
        <v>42</v>
      </c>
      <c r="AB66" s="90">
        <v>0.46527777777777801</v>
      </c>
      <c r="AD66" s="15">
        <f t="shared" si="1"/>
        <v>0.12500000000000003</v>
      </c>
      <c r="AE66" s="58"/>
    </row>
    <row r="67" spans="21:31" hidden="1" x14ac:dyDescent="0.45">
      <c r="U67"/>
      <c r="V67" s="96">
        <v>0.23263888888888901</v>
      </c>
      <c r="W67" s="96">
        <f t="shared" si="0"/>
        <v>0.78125000000000078</v>
      </c>
      <c r="X67" s="39"/>
      <c r="Y67"/>
      <c r="AA67" s="27" t="s">
        <v>43</v>
      </c>
      <c r="AB67" s="90">
        <v>0.46875</v>
      </c>
      <c r="AD67" s="15">
        <f t="shared" si="1"/>
        <v>0.12847222222222224</v>
      </c>
      <c r="AE67" s="58"/>
    </row>
    <row r="68" spans="21:31" hidden="1" x14ac:dyDescent="0.45">
      <c r="U68"/>
      <c r="V68" s="96">
        <v>0.23611111111111099</v>
      </c>
      <c r="W68" s="96">
        <f t="shared" ref="W68:W131" si="2">IF(W67&lt;TIME(0,5,0),1,W67-TIME(0,5,0))</f>
        <v>0.77777777777777857</v>
      </c>
      <c r="X68" s="39"/>
      <c r="Y68"/>
      <c r="AA68" s="27" t="s">
        <v>64</v>
      </c>
      <c r="AB68" s="90">
        <v>0.47222222222222199</v>
      </c>
      <c r="AD68" s="15">
        <f t="shared" si="1"/>
        <v>0.13194444444444445</v>
      </c>
      <c r="AE68" s="58"/>
    </row>
    <row r="69" spans="21:31" hidden="1" x14ac:dyDescent="0.45">
      <c r="U69"/>
      <c r="V69" s="96">
        <v>0.23958333333333301</v>
      </c>
      <c r="W69" s="96">
        <f t="shared" si="2"/>
        <v>0.77430555555555636</v>
      </c>
      <c r="X69" s="39"/>
      <c r="Y69"/>
      <c r="AA69" s="27" t="s">
        <v>81</v>
      </c>
      <c r="AB69" s="90">
        <v>0.47569444444444398</v>
      </c>
      <c r="AD69" s="15">
        <f t="shared" si="1"/>
        <v>0.13541666666666666</v>
      </c>
      <c r="AE69" s="58"/>
    </row>
    <row r="70" spans="21:31" hidden="1" x14ac:dyDescent="0.45">
      <c r="U70"/>
      <c r="V70" s="96">
        <v>0.243055555555556</v>
      </c>
      <c r="W70" s="96">
        <f t="shared" si="2"/>
        <v>0.77083333333333415</v>
      </c>
      <c r="X70" s="39"/>
      <c r="Y70"/>
      <c r="AA70" s="27" t="s">
        <v>85</v>
      </c>
      <c r="AB70" s="90">
        <v>0.47916666666666702</v>
      </c>
      <c r="AD70" s="15">
        <f t="shared" si="1"/>
        <v>0.13888888888888887</v>
      </c>
      <c r="AE70" s="58"/>
    </row>
    <row r="71" spans="21:31" hidden="1" x14ac:dyDescent="0.45">
      <c r="U71"/>
      <c r="V71" s="96">
        <v>0.24652777777777801</v>
      </c>
      <c r="W71" s="96">
        <f t="shared" si="2"/>
        <v>0.76736111111111194</v>
      </c>
      <c r="X71" s="39"/>
      <c r="Y71"/>
      <c r="AA71" s="27" t="s">
        <v>109</v>
      </c>
      <c r="AB71" s="90">
        <v>0.48263888888888901</v>
      </c>
      <c r="AD71" s="15">
        <f t="shared" ref="AD71:AD134" si="3">IF(AND(HOUR(AD70)=23,MINUTE(AD70)=55),0,AD70+TIME(0,5,0))</f>
        <v>0.14236111111111108</v>
      </c>
      <c r="AE71" s="58"/>
    </row>
    <row r="72" spans="21:31" hidden="1" x14ac:dyDescent="0.45">
      <c r="U72"/>
      <c r="V72" s="96">
        <v>0.25</v>
      </c>
      <c r="W72" s="96">
        <f t="shared" si="2"/>
        <v>0.76388888888888973</v>
      </c>
      <c r="X72" s="39"/>
      <c r="Y72"/>
      <c r="AA72" s="27" t="s">
        <v>44</v>
      </c>
      <c r="AB72" s="90">
        <v>0.48611111111111099</v>
      </c>
      <c r="AD72" s="15">
        <f t="shared" si="3"/>
        <v>0.14583333333333329</v>
      </c>
      <c r="AE72" s="58"/>
    </row>
    <row r="73" spans="21:31" hidden="1" x14ac:dyDescent="0.45">
      <c r="U73"/>
      <c r="V73" s="96">
        <v>0.25347222222222199</v>
      </c>
      <c r="W73" s="96">
        <f t="shared" si="2"/>
        <v>0.76041666666666752</v>
      </c>
      <c r="X73" s="39"/>
      <c r="Y73"/>
      <c r="AA73" s="27" t="s">
        <v>129</v>
      </c>
      <c r="AB73" s="90">
        <v>0.48958333333333298</v>
      </c>
      <c r="AD73" s="15">
        <f t="shared" si="3"/>
        <v>0.1493055555555555</v>
      </c>
      <c r="AE73" s="58"/>
    </row>
    <row r="74" spans="21:31" hidden="1" x14ac:dyDescent="0.45">
      <c r="U74"/>
      <c r="V74" s="96">
        <v>0.25694444444444398</v>
      </c>
      <c r="W74" s="96">
        <f t="shared" si="2"/>
        <v>0.75694444444444531</v>
      </c>
      <c r="X74" s="39"/>
      <c r="Y74"/>
      <c r="AA74" s="27" t="s">
        <v>78</v>
      </c>
      <c r="AB74" s="90">
        <v>0.49305555555555602</v>
      </c>
      <c r="AD74" s="15">
        <f t="shared" si="3"/>
        <v>0.15277777777777771</v>
      </c>
      <c r="AE74" s="58"/>
    </row>
    <row r="75" spans="21:31" hidden="1" x14ac:dyDescent="0.45">
      <c r="U75"/>
      <c r="V75" s="96">
        <v>0.26041666666666702</v>
      </c>
      <c r="W75" s="96">
        <f t="shared" si="2"/>
        <v>0.7534722222222231</v>
      </c>
      <c r="X75" s="39"/>
      <c r="Y75"/>
      <c r="AA75" s="27" t="s">
        <v>76</v>
      </c>
      <c r="AB75" s="90">
        <v>0.49652777777777801</v>
      </c>
      <c r="AD75" s="15">
        <f t="shared" si="3"/>
        <v>0.15624999999999992</v>
      </c>
      <c r="AE75" s="58"/>
    </row>
    <row r="76" spans="21:31" hidden="1" x14ac:dyDescent="0.45">
      <c r="U76"/>
      <c r="V76" s="96">
        <v>0.26388888888888901</v>
      </c>
      <c r="W76" s="96">
        <f t="shared" si="2"/>
        <v>0.75000000000000089</v>
      </c>
      <c r="X76" s="39"/>
      <c r="Y76"/>
      <c r="AA76" s="27" t="s">
        <v>95</v>
      </c>
      <c r="AB76" s="90">
        <v>0.5</v>
      </c>
      <c r="AD76" s="15">
        <f t="shared" si="3"/>
        <v>0.15972222222222213</v>
      </c>
      <c r="AE76" s="58"/>
    </row>
    <row r="77" spans="21:31" hidden="1" x14ac:dyDescent="0.45">
      <c r="U77"/>
      <c r="V77" s="96">
        <v>0.26736111111111099</v>
      </c>
      <c r="W77" s="96">
        <f t="shared" si="2"/>
        <v>0.74652777777777868</v>
      </c>
      <c r="X77" s="39"/>
      <c r="Y77"/>
      <c r="AA77" s="27" t="s">
        <v>108</v>
      </c>
      <c r="AD77" s="15">
        <f t="shared" si="3"/>
        <v>0.16319444444444434</v>
      </c>
      <c r="AE77" s="58"/>
    </row>
    <row r="78" spans="21:31" hidden="1" x14ac:dyDescent="0.45">
      <c r="U78"/>
      <c r="V78" s="96">
        <v>0.27083333333333298</v>
      </c>
      <c r="W78" s="96">
        <f t="shared" si="2"/>
        <v>0.74305555555555647</v>
      </c>
      <c r="X78" s="39"/>
      <c r="Y78"/>
      <c r="AA78" s="27" t="s">
        <v>84</v>
      </c>
      <c r="AD78" s="15">
        <f t="shared" si="3"/>
        <v>0.16666666666666655</v>
      </c>
      <c r="AE78" s="58"/>
    </row>
    <row r="79" spans="21:31" hidden="1" x14ac:dyDescent="0.45">
      <c r="U79"/>
      <c r="V79" s="96">
        <v>0.27430555555555602</v>
      </c>
      <c r="W79" s="96">
        <f t="shared" si="2"/>
        <v>0.73958333333333426</v>
      </c>
      <c r="X79" s="39"/>
      <c r="Y79"/>
      <c r="AA79" s="27" t="s">
        <v>52</v>
      </c>
      <c r="AD79" s="15">
        <f t="shared" si="3"/>
        <v>0.17013888888888876</v>
      </c>
      <c r="AE79" s="58"/>
    </row>
    <row r="80" spans="21:31" hidden="1" x14ac:dyDescent="0.45">
      <c r="U80"/>
      <c r="V80" s="96">
        <v>0.27777777777777801</v>
      </c>
      <c r="W80" s="96">
        <f t="shared" si="2"/>
        <v>0.73611111111111205</v>
      </c>
      <c r="X80" s="39"/>
      <c r="Y80"/>
      <c r="AA80" s="27" t="s">
        <v>59</v>
      </c>
      <c r="AD80" s="15">
        <f t="shared" si="3"/>
        <v>0.17361111111111097</v>
      </c>
      <c r="AE80" s="58"/>
    </row>
    <row r="81" spans="21:31" hidden="1" x14ac:dyDescent="0.45">
      <c r="U81"/>
      <c r="V81" s="96">
        <v>0.28125</v>
      </c>
      <c r="W81" s="96">
        <f t="shared" si="2"/>
        <v>0.73263888888888984</v>
      </c>
      <c r="X81" s="39"/>
      <c r="Y81"/>
      <c r="AA81" s="27" t="s">
        <v>39</v>
      </c>
      <c r="AD81" s="15">
        <f t="shared" si="3"/>
        <v>0.17708333333333318</v>
      </c>
      <c r="AE81" s="58"/>
    </row>
    <row r="82" spans="21:31" hidden="1" x14ac:dyDescent="0.45">
      <c r="U82"/>
      <c r="V82" s="96">
        <v>0.28472222222222199</v>
      </c>
      <c r="W82" s="96">
        <f t="shared" si="2"/>
        <v>0.72916666666666763</v>
      </c>
      <c r="X82" s="39"/>
      <c r="Y82"/>
      <c r="AA82" s="27" t="s">
        <v>40</v>
      </c>
      <c r="AD82" s="15">
        <f t="shared" si="3"/>
        <v>0.18055555555555539</v>
      </c>
      <c r="AE82" s="58"/>
    </row>
    <row r="83" spans="21:31" hidden="1" x14ac:dyDescent="0.45">
      <c r="U83"/>
      <c r="V83" s="96">
        <v>0.28819444444444398</v>
      </c>
      <c r="W83" s="96">
        <f t="shared" si="2"/>
        <v>0.72569444444444542</v>
      </c>
      <c r="X83" s="39"/>
      <c r="Y83"/>
      <c r="AA83" s="27" t="s">
        <v>96</v>
      </c>
      <c r="AD83" s="15">
        <f t="shared" si="3"/>
        <v>0.1840277777777776</v>
      </c>
      <c r="AE83" s="58"/>
    </row>
    <row r="84" spans="21:31" hidden="1" x14ac:dyDescent="0.45">
      <c r="U84"/>
      <c r="V84" s="96">
        <v>0.29166666666666702</v>
      </c>
      <c r="W84" s="96">
        <f t="shared" si="2"/>
        <v>0.72222222222222321</v>
      </c>
      <c r="X84" s="39"/>
      <c r="Y84"/>
      <c r="AA84" s="27" t="s">
        <v>74</v>
      </c>
      <c r="AD84" s="15">
        <f t="shared" si="3"/>
        <v>0.18749999999999981</v>
      </c>
      <c r="AE84" s="58"/>
    </row>
    <row r="85" spans="21:31" hidden="1" x14ac:dyDescent="0.45">
      <c r="U85"/>
      <c r="V85" s="96">
        <v>0.29513888888888901</v>
      </c>
      <c r="W85" s="96">
        <f t="shared" si="2"/>
        <v>0.718750000000001</v>
      </c>
      <c r="X85" s="39"/>
      <c r="Y85"/>
      <c r="AA85" s="27" t="s">
        <v>82</v>
      </c>
      <c r="AD85" s="15">
        <f t="shared" si="3"/>
        <v>0.19097222222222202</v>
      </c>
      <c r="AE85" s="58"/>
    </row>
    <row r="86" spans="21:31" hidden="1" x14ac:dyDescent="0.45">
      <c r="U86"/>
      <c r="V86" s="96">
        <v>0.29861111111111099</v>
      </c>
      <c r="W86" s="96">
        <f t="shared" si="2"/>
        <v>0.71527777777777879</v>
      </c>
      <c r="X86" s="39"/>
      <c r="Y86"/>
      <c r="AA86" s="27" t="s">
        <v>99</v>
      </c>
      <c r="AD86" s="15">
        <f t="shared" si="3"/>
        <v>0.19444444444444423</v>
      </c>
      <c r="AE86" s="58"/>
    </row>
    <row r="87" spans="21:31" hidden="1" x14ac:dyDescent="0.45">
      <c r="U87"/>
      <c r="V87" s="96">
        <v>0.30208333333333298</v>
      </c>
      <c r="W87" s="96">
        <f t="shared" si="2"/>
        <v>0.71180555555555658</v>
      </c>
      <c r="X87" s="39"/>
      <c r="Y87"/>
      <c r="AA87" s="27" t="s">
        <v>111</v>
      </c>
      <c r="AD87" s="15">
        <f t="shared" si="3"/>
        <v>0.19791666666666644</v>
      </c>
      <c r="AE87" s="58"/>
    </row>
    <row r="88" spans="21:31" hidden="1" x14ac:dyDescent="0.45">
      <c r="U88"/>
      <c r="V88" s="96">
        <v>0.30555555555555602</v>
      </c>
      <c r="W88" s="96">
        <f t="shared" si="2"/>
        <v>0.70833333333333437</v>
      </c>
      <c r="X88" s="39"/>
      <c r="Y88"/>
      <c r="AA88" s="27" t="s">
        <v>62</v>
      </c>
      <c r="AD88" s="15">
        <f t="shared" si="3"/>
        <v>0.20138888888888865</v>
      </c>
      <c r="AE88" s="58"/>
    </row>
    <row r="89" spans="21:31" hidden="1" x14ac:dyDescent="0.45">
      <c r="U89"/>
      <c r="V89" s="96">
        <v>0.30902777777777801</v>
      </c>
      <c r="W89" s="96">
        <f t="shared" si="2"/>
        <v>0.70486111111111216</v>
      </c>
      <c r="X89" s="39"/>
      <c r="Y89"/>
      <c r="AA89" s="27" t="s">
        <v>91</v>
      </c>
      <c r="AD89" s="15">
        <f t="shared" si="3"/>
        <v>0.20486111111111086</v>
      </c>
      <c r="AE89" s="58"/>
    </row>
    <row r="90" spans="21:31" hidden="1" x14ac:dyDescent="0.45">
      <c r="U90"/>
      <c r="V90" s="96">
        <v>0.3125</v>
      </c>
      <c r="W90" s="96">
        <f t="shared" si="2"/>
        <v>0.70138888888888995</v>
      </c>
      <c r="X90" s="39"/>
      <c r="Y90"/>
      <c r="AA90" s="27" t="s">
        <v>45</v>
      </c>
      <c r="AD90" s="15">
        <f t="shared" si="3"/>
        <v>0.20833333333333307</v>
      </c>
      <c r="AE90" s="58"/>
    </row>
    <row r="91" spans="21:31" hidden="1" x14ac:dyDescent="0.45">
      <c r="U91"/>
      <c r="V91" s="96">
        <v>0.31597222222222199</v>
      </c>
      <c r="W91" s="96">
        <f t="shared" si="2"/>
        <v>0.69791666666666774</v>
      </c>
      <c r="X91" s="39"/>
      <c r="Y91"/>
      <c r="AA91" s="27" t="s">
        <v>129</v>
      </c>
      <c r="AD91" s="15">
        <f t="shared" si="3"/>
        <v>0.21180555555555527</v>
      </c>
      <c r="AE91" s="58"/>
    </row>
    <row r="92" spans="21:31" hidden="1" x14ac:dyDescent="0.45">
      <c r="U92"/>
      <c r="V92" s="96">
        <v>0.31944444444444398</v>
      </c>
      <c r="W92" s="96">
        <f t="shared" si="2"/>
        <v>0.69444444444444553</v>
      </c>
      <c r="X92" s="39"/>
      <c r="Y92"/>
      <c r="AA92" s="27" t="s">
        <v>104</v>
      </c>
      <c r="AD92" s="15">
        <f t="shared" si="3"/>
        <v>0.21527777777777748</v>
      </c>
      <c r="AE92" s="58"/>
    </row>
    <row r="93" spans="21:31" hidden="1" x14ac:dyDescent="0.45">
      <c r="U93"/>
      <c r="V93" s="96">
        <v>0.32291666666666702</v>
      </c>
      <c r="W93" s="96">
        <f t="shared" si="2"/>
        <v>0.69097222222222332</v>
      </c>
      <c r="X93" s="39"/>
      <c r="Y93"/>
      <c r="AA93" s="91" t="s">
        <v>90</v>
      </c>
      <c r="AD93" s="15">
        <f t="shared" si="3"/>
        <v>0.21874999999999969</v>
      </c>
      <c r="AE93" s="58"/>
    </row>
    <row r="94" spans="21:31" hidden="1" x14ac:dyDescent="0.45">
      <c r="U94"/>
      <c r="V94" s="96">
        <v>0.32638888888888901</v>
      </c>
      <c r="W94" s="96">
        <f t="shared" si="2"/>
        <v>0.68750000000000111</v>
      </c>
      <c r="X94" s="39"/>
      <c r="Y94"/>
      <c r="AA94" s="91" t="s">
        <v>107</v>
      </c>
      <c r="AD94" s="15">
        <f t="shared" si="3"/>
        <v>0.2222222222222219</v>
      </c>
      <c r="AE94" s="58"/>
    </row>
    <row r="95" spans="21:31" hidden="1" x14ac:dyDescent="0.45">
      <c r="U95"/>
      <c r="V95" s="96">
        <v>0.32986111111111099</v>
      </c>
      <c r="W95" s="96">
        <f t="shared" si="2"/>
        <v>0.6840277777777789</v>
      </c>
      <c r="X95" s="39"/>
      <c r="Y95"/>
      <c r="AA95" s="91" t="s">
        <v>66</v>
      </c>
      <c r="AD95" s="15">
        <f t="shared" si="3"/>
        <v>0.22569444444444411</v>
      </c>
      <c r="AE95" s="58"/>
    </row>
    <row r="96" spans="21:31" hidden="1" x14ac:dyDescent="0.45">
      <c r="U96"/>
      <c r="V96" s="96">
        <v>0.33333333333333298</v>
      </c>
      <c r="W96" s="96">
        <f t="shared" si="2"/>
        <v>0.68055555555555669</v>
      </c>
      <c r="X96" s="39"/>
      <c r="Y96"/>
      <c r="AA96" s="91" t="s">
        <v>79</v>
      </c>
      <c r="AD96" s="15">
        <f t="shared" si="3"/>
        <v>0.22916666666666632</v>
      </c>
      <c r="AE96" s="58"/>
    </row>
    <row r="97" spans="21:31" hidden="1" x14ac:dyDescent="0.45">
      <c r="U97"/>
      <c r="V97" s="96">
        <v>0.33680555555555602</v>
      </c>
      <c r="W97" s="96">
        <f t="shared" si="2"/>
        <v>0.67708333333333448</v>
      </c>
      <c r="X97" s="39"/>
      <c r="Y97"/>
      <c r="AA97" s="91" t="s">
        <v>103</v>
      </c>
      <c r="AD97" s="15">
        <f t="shared" si="3"/>
        <v>0.23263888888888853</v>
      </c>
      <c r="AE97" s="58"/>
    </row>
    <row r="98" spans="21:31" hidden="1" x14ac:dyDescent="0.45">
      <c r="U98"/>
      <c r="V98" s="96">
        <v>0.34027777777777801</v>
      </c>
      <c r="W98" s="96">
        <f t="shared" si="2"/>
        <v>0.67361111111111227</v>
      </c>
      <c r="X98" s="39"/>
      <c r="Y98"/>
      <c r="AA98" s="91" t="s">
        <v>108</v>
      </c>
      <c r="AD98" s="15">
        <f t="shared" si="3"/>
        <v>0.23611111111111074</v>
      </c>
      <c r="AE98" s="58"/>
    </row>
    <row r="99" spans="21:31" hidden="1" x14ac:dyDescent="0.45">
      <c r="U99"/>
      <c r="V99" s="96">
        <v>0.34375</v>
      </c>
      <c r="W99" s="96">
        <f t="shared" si="2"/>
        <v>0.67013888888889006</v>
      </c>
      <c r="X99" s="39"/>
      <c r="Y99"/>
      <c r="AA99" s="91" t="s">
        <v>122</v>
      </c>
      <c r="AD99" s="15">
        <f t="shared" si="3"/>
        <v>0.23958333333333295</v>
      </c>
      <c r="AE99" s="58"/>
    </row>
    <row r="100" spans="21:31" hidden="1" x14ac:dyDescent="0.45">
      <c r="U100"/>
      <c r="V100" s="96">
        <v>0.34722222222222199</v>
      </c>
      <c r="W100" s="96">
        <f t="shared" si="2"/>
        <v>0.66666666666666785</v>
      </c>
      <c r="X100" s="39"/>
      <c r="Y100"/>
      <c r="AA100" s="91" t="s">
        <v>65</v>
      </c>
      <c r="AD100" s="15">
        <f t="shared" si="3"/>
        <v>0.24305555555555516</v>
      </c>
      <c r="AE100" s="58"/>
    </row>
    <row r="101" spans="21:31" hidden="1" x14ac:dyDescent="0.45">
      <c r="U101"/>
      <c r="V101" s="96">
        <v>0.35069444444444398</v>
      </c>
      <c r="W101" s="96">
        <f t="shared" si="2"/>
        <v>0.66319444444444564</v>
      </c>
      <c r="X101" s="39"/>
      <c r="Y101"/>
      <c r="AA101" s="91" t="s">
        <v>51</v>
      </c>
      <c r="AD101" s="15">
        <f t="shared" si="3"/>
        <v>0.24652777777777737</v>
      </c>
      <c r="AE101" s="58"/>
    </row>
    <row r="102" spans="21:31" hidden="1" x14ac:dyDescent="0.45">
      <c r="U102"/>
      <c r="V102" s="96">
        <v>0.35416666666666702</v>
      </c>
      <c r="W102" s="96">
        <f t="shared" si="2"/>
        <v>0.65972222222222343</v>
      </c>
      <c r="X102" s="39"/>
      <c r="Y102"/>
      <c r="AA102" s="91" t="s">
        <v>53</v>
      </c>
      <c r="AD102" s="15">
        <f t="shared" si="3"/>
        <v>0.24999999999999958</v>
      </c>
      <c r="AE102" s="58"/>
    </row>
    <row r="103" spans="21:31" hidden="1" x14ac:dyDescent="0.45">
      <c r="U103"/>
      <c r="V103" s="96">
        <v>0.35763888888888901</v>
      </c>
      <c r="W103" s="96">
        <f t="shared" si="2"/>
        <v>0.65625000000000122</v>
      </c>
      <c r="X103" s="39"/>
      <c r="Y103"/>
      <c r="AA103" s="91" t="s">
        <v>133</v>
      </c>
      <c r="AD103" s="15">
        <f t="shared" si="3"/>
        <v>0.25347222222222182</v>
      </c>
      <c r="AE103" s="58"/>
    </row>
    <row r="104" spans="21:31" hidden="1" x14ac:dyDescent="0.45">
      <c r="U104"/>
      <c r="V104" s="96">
        <v>0.36111111111111099</v>
      </c>
      <c r="W104" s="96">
        <f t="shared" si="2"/>
        <v>0.65277777777777901</v>
      </c>
      <c r="X104" s="39"/>
      <c r="Y104"/>
      <c r="AA104" s="91" t="s">
        <v>54</v>
      </c>
      <c r="AD104" s="15">
        <f t="shared" si="3"/>
        <v>0.25694444444444403</v>
      </c>
      <c r="AE104" s="58"/>
    </row>
    <row r="105" spans="21:31" hidden="1" x14ac:dyDescent="0.45">
      <c r="U105"/>
      <c r="V105" s="96">
        <v>0.36458333333333298</v>
      </c>
      <c r="W105" s="96">
        <f t="shared" si="2"/>
        <v>0.6493055555555568</v>
      </c>
      <c r="X105" s="39"/>
      <c r="Y105"/>
      <c r="AA105" s="91" t="s">
        <v>56</v>
      </c>
      <c r="AD105" s="15">
        <f t="shared" si="3"/>
        <v>0.26041666666666624</v>
      </c>
      <c r="AE105" s="58"/>
    </row>
    <row r="106" spans="21:31" hidden="1" x14ac:dyDescent="0.45">
      <c r="U106"/>
      <c r="V106" s="96">
        <v>0.36805555555555602</v>
      </c>
      <c r="W106" s="96">
        <f t="shared" si="2"/>
        <v>0.64583333333333459</v>
      </c>
      <c r="X106" s="39"/>
      <c r="Y106"/>
      <c r="AA106" s="91" t="s">
        <v>58</v>
      </c>
      <c r="AD106" s="15">
        <f t="shared" si="3"/>
        <v>0.26388888888888845</v>
      </c>
      <c r="AE106" s="58"/>
    </row>
    <row r="107" spans="21:31" hidden="1" x14ac:dyDescent="0.45">
      <c r="U107"/>
      <c r="V107" s="96">
        <v>0.37152777777777801</v>
      </c>
      <c r="W107" s="96">
        <f t="shared" si="2"/>
        <v>0.64236111111111238</v>
      </c>
      <c r="X107" s="39"/>
      <c r="Y107"/>
      <c r="AA107" s="91" t="s">
        <v>31</v>
      </c>
      <c r="AD107" s="15">
        <f t="shared" si="3"/>
        <v>0.26736111111111066</v>
      </c>
      <c r="AE107" s="58"/>
    </row>
    <row r="108" spans="21:31" hidden="1" x14ac:dyDescent="0.45">
      <c r="U108"/>
      <c r="V108" s="96">
        <v>0.375</v>
      </c>
      <c r="W108" s="96">
        <f t="shared" si="2"/>
        <v>0.63888888888889017</v>
      </c>
      <c r="X108" s="39"/>
      <c r="Y108"/>
      <c r="AA108" s="91" t="s">
        <v>32</v>
      </c>
      <c r="AD108" s="15">
        <f t="shared" si="3"/>
        <v>0.27083333333333287</v>
      </c>
      <c r="AE108" s="58"/>
    </row>
    <row r="109" spans="21:31" hidden="1" x14ac:dyDescent="0.45">
      <c r="U109"/>
      <c r="V109" s="96">
        <v>0.37847222222222199</v>
      </c>
      <c r="W109" s="96">
        <f t="shared" si="2"/>
        <v>0.63541666666666796</v>
      </c>
      <c r="X109" s="39"/>
      <c r="Y109"/>
      <c r="AA109" s="91" t="s">
        <v>34</v>
      </c>
      <c r="AD109" s="15">
        <f t="shared" si="3"/>
        <v>0.27430555555555508</v>
      </c>
      <c r="AE109" s="58"/>
    </row>
    <row r="110" spans="21:31" hidden="1" x14ac:dyDescent="0.45">
      <c r="U110"/>
      <c r="V110" s="96">
        <v>0.38194444444444398</v>
      </c>
      <c r="W110" s="96">
        <f t="shared" si="2"/>
        <v>0.63194444444444575</v>
      </c>
      <c r="X110" s="39"/>
      <c r="Y110"/>
      <c r="AA110" s="91" t="s">
        <v>134</v>
      </c>
      <c r="AD110" s="15">
        <f t="shared" si="3"/>
        <v>0.27777777777777729</v>
      </c>
      <c r="AE110" s="58"/>
    </row>
    <row r="111" spans="21:31" hidden="1" x14ac:dyDescent="0.45">
      <c r="U111"/>
      <c r="V111" s="96">
        <v>0.38541666666666702</v>
      </c>
      <c r="W111" s="96">
        <f t="shared" si="2"/>
        <v>0.62847222222222354</v>
      </c>
      <c r="X111" s="39"/>
      <c r="Y111"/>
      <c r="AA111" s="91" t="s">
        <v>63</v>
      </c>
      <c r="AD111" s="15">
        <f t="shared" si="3"/>
        <v>0.2812499999999995</v>
      </c>
      <c r="AE111" s="58"/>
    </row>
    <row r="112" spans="21:31" hidden="1" x14ac:dyDescent="0.45">
      <c r="U112"/>
      <c r="V112" s="96">
        <v>0.38888888888888901</v>
      </c>
      <c r="W112" s="96">
        <f t="shared" si="2"/>
        <v>0.62500000000000133</v>
      </c>
      <c r="X112" s="39"/>
      <c r="Y112"/>
      <c r="AA112" s="91" t="s">
        <v>135</v>
      </c>
      <c r="AD112" s="15">
        <f t="shared" si="3"/>
        <v>0.28472222222222171</v>
      </c>
      <c r="AE112" s="58"/>
    </row>
    <row r="113" spans="21:31" hidden="1" x14ac:dyDescent="0.45">
      <c r="U113"/>
      <c r="V113" s="96">
        <v>0.39236111111111099</v>
      </c>
      <c r="W113" s="96">
        <f t="shared" si="2"/>
        <v>0.62152777777777912</v>
      </c>
      <c r="X113" s="39"/>
      <c r="Y113"/>
      <c r="AA113" s="91" t="s">
        <v>123</v>
      </c>
      <c r="AD113" s="15">
        <f t="shared" si="3"/>
        <v>0.28819444444444392</v>
      </c>
      <c r="AE113" s="58"/>
    </row>
    <row r="114" spans="21:31" hidden="1" x14ac:dyDescent="0.45">
      <c r="U114"/>
      <c r="V114" s="96">
        <v>0.39583333333333298</v>
      </c>
      <c r="W114" s="96">
        <f t="shared" si="2"/>
        <v>0.61805555555555691</v>
      </c>
      <c r="X114" s="39"/>
      <c r="Y114"/>
      <c r="AA114" s="91" t="s">
        <v>69</v>
      </c>
      <c r="AD114" s="15">
        <f t="shared" si="3"/>
        <v>0.29166666666666613</v>
      </c>
      <c r="AE114" s="58"/>
    </row>
    <row r="115" spans="21:31" hidden="1" x14ac:dyDescent="0.45">
      <c r="U115"/>
      <c r="V115" s="96">
        <v>0.39930555555555602</v>
      </c>
      <c r="W115" s="96">
        <f t="shared" si="2"/>
        <v>0.6145833333333347</v>
      </c>
      <c r="X115" s="39"/>
      <c r="Y115"/>
      <c r="AA115" s="91" t="s">
        <v>71</v>
      </c>
      <c r="AD115" s="15">
        <f t="shared" si="3"/>
        <v>0.29513888888888834</v>
      </c>
      <c r="AE115" s="58"/>
    </row>
    <row r="116" spans="21:31" hidden="1" x14ac:dyDescent="0.45">
      <c r="U116"/>
      <c r="V116" s="96">
        <v>0.40277777777777801</v>
      </c>
      <c r="W116" s="96">
        <f t="shared" si="2"/>
        <v>0.61111111111111249</v>
      </c>
      <c r="X116" s="39"/>
      <c r="Y116"/>
      <c r="AA116" s="91" t="s">
        <v>72</v>
      </c>
      <c r="AD116" s="15">
        <f t="shared" si="3"/>
        <v>0.29861111111111055</v>
      </c>
      <c r="AE116" s="58"/>
    </row>
    <row r="117" spans="21:31" hidden="1" x14ac:dyDescent="0.45">
      <c r="U117"/>
      <c r="V117" s="96">
        <v>0.40625</v>
      </c>
      <c r="W117" s="96">
        <f t="shared" si="2"/>
        <v>0.60763888888889028</v>
      </c>
      <c r="X117" s="39"/>
      <c r="Y117"/>
      <c r="AA117" s="91" t="s">
        <v>136</v>
      </c>
      <c r="AD117" s="15">
        <f t="shared" si="3"/>
        <v>0.30208333333333276</v>
      </c>
      <c r="AE117" s="58"/>
    </row>
    <row r="118" spans="21:31" hidden="1" x14ac:dyDescent="0.45">
      <c r="U118"/>
      <c r="V118" s="96">
        <v>0.40972222222222199</v>
      </c>
      <c r="W118" s="96">
        <f t="shared" si="2"/>
        <v>0.60416666666666807</v>
      </c>
      <c r="X118" s="39"/>
      <c r="Y118"/>
      <c r="AA118" s="91" t="s">
        <v>77</v>
      </c>
      <c r="AD118" s="15">
        <f t="shared" si="3"/>
        <v>0.30555555555555497</v>
      </c>
      <c r="AE118" s="58"/>
    </row>
    <row r="119" spans="21:31" hidden="1" x14ac:dyDescent="0.45">
      <c r="U119"/>
      <c r="V119" s="96">
        <v>0.41319444444444398</v>
      </c>
      <c r="W119" s="96">
        <f t="shared" si="2"/>
        <v>0.60069444444444586</v>
      </c>
      <c r="X119" s="39"/>
      <c r="Y119"/>
      <c r="AA119" s="91" t="s">
        <v>75</v>
      </c>
      <c r="AD119" s="15">
        <f t="shared" si="3"/>
        <v>0.30902777777777718</v>
      </c>
      <c r="AE119" s="58"/>
    </row>
    <row r="120" spans="21:31" hidden="1" x14ac:dyDescent="0.45">
      <c r="U120"/>
      <c r="V120" s="96">
        <v>0.41666666666666702</v>
      </c>
      <c r="W120" s="96">
        <f t="shared" si="2"/>
        <v>0.59722222222222365</v>
      </c>
      <c r="X120" s="39"/>
      <c r="Y120"/>
      <c r="AA120" s="91" t="s">
        <v>40</v>
      </c>
      <c r="AD120" s="15">
        <f t="shared" si="3"/>
        <v>0.31249999999999939</v>
      </c>
      <c r="AE120" s="58"/>
    </row>
    <row r="121" spans="21:31" hidden="1" x14ac:dyDescent="0.45">
      <c r="U121"/>
      <c r="V121" s="96">
        <v>0.42013888888888901</v>
      </c>
      <c r="W121" s="96">
        <f t="shared" si="2"/>
        <v>0.59375000000000144</v>
      </c>
      <c r="X121" s="39"/>
      <c r="Y121"/>
      <c r="AA121" s="91" t="s">
        <v>67</v>
      </c>
      <c r="AD121" s="15">
        <f t="shared" si="3"/>
        <v>0.3159722222222216</v>
      </c>
      <c r="AE121" s="58"/>
    </row>
    <row r="122" spans="21:31" hidden="1" x14ac:dyDescent="0.45">
      <c r="U122"/>
      <c r="V122" s="96">
        <v>0.42361111111111099</v>
      </c>
      <c r="W122" s="96">
        <f t="shared" si="2"/>
        <v>0.59027777777777923</v>
      </c>
      <c r="X122" s="39"/>
      <c r="Y122"/>
      <c r="AA122" s="91" t="s">
        <v>42</v>
      </c>
      <c r="AD122" s="15">
        <f t="shared" si="3"/>
        <v>0.31944444444444381</v>
      </c>
      <c r="AE122" s="58"/>
    </row>
    <row r="123" spans="21:31" hidden="1" x14ac:dyDescent="0.45">
      <c r="U123"/>
      <c r="V123" s="96">
        <v>0.42708333333333298</v>
      </c>
      <c r="W123" s="96">
        <f t="shared" si="2"/>
        <v>0.58680555555555702</v>
      </c>
      <c r="X123" s="39"/>
      <c r="Y123"/>
      <c r="AA123" s="91" t="s">
        <v>137</v>
      </c>
      <c r="AD123" s="15">
        <f t="shared" si="3"/>
        <v>0.32291666666666602</v>
      </c>
      <c r="AE123" s="58"/>
    </row>
    <row r="124" spans="21:31" hidden="1" x14ac:dyDescent="0.45">
      <c r="U124"/>
      <c r="V124" s="96">
        <v>0.43055555555555602</v>
      </c>
      <c r="W124" s="96">
        <f t="shared" si="2"/>
        <v>0.58333333333333481</v>
      </c>
      <c r="X124" s="39"/>
      <c r="Y124"/>
      <c r="AA124" s="91" t="s">
        <v>89</v>
      </c>
      <c r="AD124" s="15">
        <f t="shared" si="3"/>
        <v>0.32638888888888823</v>
      </c>
      <c r="AE124" s="58"/>
    </row>
    <row r="125" spans="21:31" hidden="1" x14ac:dyDescent="0.45">
      <c r="U125"/>
      <c r="V125" s="96">
        <v>0.43402777777777801</v>
      </c>
      <c r="W125" s="96">
        <f t="shared" si="2"/>
        <v>0.5798611111111126</v>
      </c>
      <c r="X125" s="39"/>
      <c r="Y125"/>
      <c r="AA125" s="91" t="s">
        <v>138</v>
      </c>
      <c r="AD125" s="15">
        <f t="shared" si="3"/>
        <v>0.32986111111111044</v>
      </c>
      <c r="AE125" s="58"/>
    </row>
    <row r="126" spans="21:31" hidden="1" x14ac:dyDescent="0.45">
      <c r="U126"/>
      <c r="V126" s="96">
        <v>0.4375</v>
      </c>
      <c r="W126" s="96">
        <f t="shared" si="2"/>
        <v>0.57638888888889039</v>
      </c>
      <c r="X126" s="39"/>
      <c r="Y126"/>
      <c r="AA126" s="91" t="s">
        <v>96</v>
      </c>
      <c r="AD126" s="15">
        <f t="shared" si="3"/>
        <v>0.33333333333333265</v>
      </c>
      <c r="AE126" s="58"/>
    </row>
    <row r="127" spans="21:31" hidden="1" x14ac:dyDescent="0.45">
      <c r="U127"/>
      <c r="V127" s="96">
        <v>0.44097222222222199</v>
      </c>
      <c r="W127" s="96">
        <f t="shared" si="2"/>
        <v>0.57291666666666818</v>
      </c>
      <c r="X127" s="39"/>
      <c r="Y127"/>
      <c r="AA127" s="91" t="s">
        <v>97</v>
      </c>
      <c r="AD127" s="15">
        <f t="shared" si="3"/>
        <v>0.33680555555555486</v>
      </c>
      <c r="AE127" s="58"/>
    </row>
    <row r="128" spans="21:31" hidden="1" x14ac:dyDescent="0.45">
      <c r="U128"/>
      <c r="V128" s="96">
        <v>0.44444444444444398</v>
      </c>
      <c r="W128" s="96">
        <f t="shared" si="2"/>
        <v>0.56944444444444597</v>
      </c>
      <c r="X128" s="39"/>
      <c r="Y128"/>
      <c r="AA128" s="91" t="s">
        <v>68</v>
      </c>
      <c r="AD128" s="15">
        <f t="shared" si="3"/>
        <v>0.34027777777777707</v>
      </c>
      <c r="AE128" s="58"/>
    </row>
    <row r="129" spans="21:31" hidden="1" x14ac:dyDescent="0.45">
      <c r="U129"/>
      <c r="V129" s="96">
        <v>0.44791666666666702</v>
      </c>
      <c r="W129" s="96">
        <f t="shared" si="2"/>
        <v>0.56597222222222376</v>
      </c>
      <c r="X129" s="39"/>
      <c r="Y129"/>
      <c r="AA129" s="91" t="s">
        <v>74</v>
      </c>
      <c r="AD129" s="15">
        <f t="shared" si="3"/>
        <v>0.34374999999999928</v>
      </c>
      <c r="AE129" s="58"/>
    </row>
    <row r="130" spans="21:31" hidden="1" x14ac:dyDescent="0.45">
      <c r="U130"/>
      <c r="V130" s="96">
        <v>0.45138888888888901</v>
      </c>
      <c r="W130" s="96">
        <f t="shared" si="2"/>
        <v>0.56250000000000155</v>
      </c>
      <c r="X130" s="39"/>
      <c r="Y130"/>
      <c r="AA130" s="91" t="s">
        <v>83</v>
      </c>
      <c r="AD130" s="15">
        <f t="shared" si="3"/>
        <v>0.34722222222222149</v>
      </c>
      <c r="AE130" s="58"/>
    </row>
    <row r="131" spans="21:31" hidden="1" x14ac:dyDescent="0.45">
      <c r="U131"/>
      <c r="V131" s="96">
        <v>0.45486111111111099</v>
      </c>
      <c r="W131" s="96">
        <f t="shared" si="2"/>
        <v>0.55902777777777934</v>
      </c>
      <c r="X131" s="39"/>
      <c r="Y131"/>
      <c r="AA131" s="91" t="s">
        <v>100</v>
      </c>
      <c r="AD131" s="15">
        <f t="shared" si="3"/>
        <v>0.3506944444444437</v>
      </c>
      <c r="AE131" s="58"/>
    </row>
    <row r="132" spans="21:31" hidden="1" x14ac:dyDescent="0.45">
      <c r="U132"/>
      <c r="V132" s="96">
        <v>0.45833333333333298</v>
      </c>
      <c r="W132" s="96">
        <f t="shared" ref="W132:W195" si="4">IF(W131&lt;TIME(0,5,0),1,W131-TIME(0,5,0))</f>
        <v>0.55555555555555713</v>
      </c>
      <c r="X132" s="39"/>
      <c r="Y132"/>
      <c r="AA132" s="91" t="s">
        <v>109</v>
      </c>
      <c r="AD132" s="15">
        <f t="shared" si="3"/>
        <v>0.35416666666666591</v>
      </c>
      <c r="AE132" s="58"/>
    </row>
    <row r="133" spans="21:31" hidden="1" x14ac:dyDescent="0.45">
      <c r="U133"/>
      <c r="V133" s="96">
        <v>0.46180555555555602</v>
      </c>
      <c r="W133" s="96">
        <f t="shared" si="4"/>
        <v>0.55208333333333492</v>
      </c>
      <c r="X133" s="39"/>
      <c r="Y133"/>
      <c r="AA133" s="91" t="s">
        <v>111</v>
      </c>
      <c r="AD133" s="15">
        <f t="shared" si="3"/>
        <v>0.35763888888888812</v>
      </c>
      <c r="AE133" s="58"/>
    </row>
    <row r="134" spans="21:31" hidden="1" x14ac:dyDescent="0.45">
      <c r="U134"/>
      <c r="V134" s="96">
        <v>0.46527777777777801</v>
      </c>
      <c r="W134" s="96">
        <f t="shared" si="4"/>
        <v>0.54861111111111271</v>
      </c>
      <c r="X134" s="39"/>
      <c r="Y134"/>
      <c r="AA134" s="91" t="s">
        <v>62</v>
      </c>
      <c r="AD134" s="15">
        <f t="shared" si="3"/>
        <v>0.36111111111111033</v>
      </c>
      <c r="AE134" s="58"/>
    </row>
    <row r="135" spans="21:31" hidden="1" x14ac:dyDescent="0.45">
      <c r="U135"/>
      <c r="V135" s="96">
        <v>0.46875</v>
      </c>
      <c r="W135" s="96">
        <f t="shared" si="4"/>
        <v>0.5451388888888905</v>
      </c>
      <c r="X135" s="39"/>
      <c r="Y135"/>
      <c r="AA135" s="91" t="s">
        <v>105</v>
      </c>
      <c r="AD135" s="15">
        <f t="shared" ref="AD135:AD193" si="5">IF(AND(HOUR(AD134)=23,MINUTE(AD134)=55),0,AD134+TIME(0,5,0))</f>
        <v>0.36458333333333254</v>
      </c>
      <c r="AE135" s="58"/>
    </row>
    <row r="136" spans="21:31" hidden="1" x14ac:dyDescent="0.45">
      <c r="U136"/>
      <c r="V136" s="96">
        <v>0.47222222222222199</v>
      </c>
      <c r="W136" s="96">
        <f t="shared" si="4"/>
        <v>0.54166666666666829</v>
      </c>
      <c r="X136" s="39"/>
      <c r="Y136"/>
      <c r="AA136" s="91" t="s">
        <v>45</v>
      </c>
      <c r="AD136" s="15">
        <f t="shared" si="5"/>
        <v>0.36805555555555475</v>
      </c>
      <c r="AE136" s="58"/>
    </row>
    <row r="137" spans="21:31" hidden="1" x14ac:dyDescent="0.45">
      <c r="U137"/>
      <c r="V137" s="96">
        <v>0.47569444444444398</v>
      </c>
      <c r="W137" s="96">
        <f t="shared" si="4"/>
        <v>0.53819444444444609</v>
      </c>
      <c r="X137" s="39"/>
      <c r="Y137"/>
      <c r="AA137" s="91" t="s">
        <v>46</v>
      </c>
      <c r="AD137" s="15">
        <f t="shared" si="5"/>
        <v>0.37152777777777696</v>
      </c>
      <c r="AE137" s="58"/>
    </row>
    <row r="138" spans="21:31" hidden="1" x14ac:dyDescent="0.45">
      <c r="U138"/>
      <c r="V138" s="96">
        <v>0.47916666666666702</v>
      </c>
      <c r="W138" s="96">
        <f t="shared" si="4"/>
        <v>0.53472222222222388</v>
      </c>
      <c r="X138" s="39"/>
      <c r="Y138"/>
      <c r="AA138" s="91" t="s">
        <v>139</v>
      </c>
      <c r="AD138" s="15">
        <f t="shared" si="5"/>
        <v>0.37499999999999917</v>
      </c>
      <c r="AE138" s="58"/>
    </row>
    <row r="139" spans="21:31" hidden="1" x14ac:dyDescent="0.45">
      <c r="U139"/>
      <c r="V139" s="96">
        <v>0.48263888888888901</v>
      </c>
      <c r="W139" s="96">
        <f t="shared" si="4"/>
        <v>0.53125000000000167</v>
      </c>
      <c r="X139" s="39"/>
      <c r="Y139"/>
      <c r="AA139" s="92"/>
      <c r="AD139" s="15">
        <f t="shared" si="5"/>
        <v>0.37847222222222138</v>
      </c>
      <c r="AE139" s="58"/>
    </row>
    <row r="140" spans="21:31" hidden="1" x14ac:dyDescent="0.45">
      <c r="U140"/>
      <c r="V140" s="96">
        <v>0.48611111111111099</v>
      </c>
      <c r="W140" s="96">
        <f t="shared" si="4"/>
        <v>0.52777777777777946</v>
      </c>
      <c r="X140" s="39"/>
      <c r="Y140"/>
      <c r="AA140" s="92"/>
      <c r="AD140" s="15">
        <f t="shared" si="5"/>
        <v>0.38194444444444359</v>
      </c>
      <c r="AE140" s="58"/>
    </row>
    <row r="141" spans="21:31" hidden="1" x14ac:dyDescent="0.45">
      <c r="U141"/>
      <c r="V141" s="96">
        <v>0.48958333333333298</v>
      </c>
      <c r="W141" s="96">
        <f t="shared" si="4"/>
        <v>0.52430555555555725</v>
      </c>
      <c r="X141" s="39"/>
      <c r="Y141"/>
      <c r="AA141" s="92"/>
      <c r="AD141" s="15">
        <f t="shared" si="5"/>
        <v>0.3854166666666658</v>
      </c>
      <c r="AE141" s="58"/>
    </row>
    <row r="142" spans="21:31" hidden="1" x14ac:dyDescent="0.45">
      <c r="U142"/>
      <c r="V142" s="96">
        <v>0.49305555555555602</v>
      </c>
      <c r="W142" s="96">
        <f t="shared" si="4"/>
        <v>0.52083333333333504</v>
      </c>
      <c r="X142" s="39"/>
      <c r="Y142"/>
      <c r="AA142" s="92"/>
      <c r="AD142" s="15">
        <f t="shared" si="5"/>
        <v>0.38888888888888801</v>
      </c>
      <c r="AE142" s="58"/>
    </row>
    <row r="143" spans="21:31" hidden="1" x14ac:dyDescent="0.45">
      <c r="U143"/>
      <c r="V143" s="96">
        <v>0.49652777777777801</v>
      </c>
      <c r="W143" s="96">
        <f t="shared" si="4"/>
        <v>0.51736111111111283</v>
      </c>
      <c r="X143" s="39"/>
      <c r="Y143"/>
      <c r="AA143" s="92"/>
      <c r="AD143" s="15">
        <f t="shared" si="5"/>
        <v>0.39236111111111022</v>
      </c>
      <c r="AE143" s="58"/>
    </row>
    <row r="144" spans="21:31" hidden="1" x14ac:dyDescent="0.45">
      <c r="U144"/>
      <c r="V144" s="96">
        <v>0.5</v>
      </c>
      <c r="W144" s="96">
        <f t="shared" si="4"/>
        <v>0.51388888888889062</v>
      </c>
      <c r="X144" s="39"/>
      <c r="Y144"/>
      <c r="AA144" s="92"/>
      <c r="AD144" s="15">
        <f t="shared" si="5"/>
        <v>0.39583333333333243</v>
      </c>
      <c r="AE144" s="58"/>
    </row>
    <row r="145" spans="21:31" hidden="1" x14ac:dyDescent="0.45">
      <c r="U145"/>
      <c r="V145" s="96">
        <v>0.50347222222222199</v>
      </c>
      <c r="W145" s="96">
        <f t="shared" si="4"/>
        <v>0.51041666666666841</v>
      </c>
      <c r="X145" s="39"/>
      <c r="Y145"/>
      <c r="AA145" s="92"/>
      <c r="AD145" s="15">
        <f t="shared" si="5"/>
        <v>0.39930555555555464</v>
      </c>
      <c r="AE145" s="58"/>
    </row>
    <row r="146" spans="21:31" hidden="1" x14ac:dyDescent="0.45">
      <c r="U146"/>
      <c r="V146" s="96">
        <v>0.50694444444444398</v>
      </c>
      <c r="W146" s="96">
        <f t="shared" si="4"/>
        <v>0.5069444444444462</v>
      </c>
      <c r="X146" s="39"/>
      <c r="Y146"/>
      <c r="AA146" s="92"/>
      <c r="AD146" s="15">
        <f t="shared" si="5"/>
        <v>0.40277777777777685</v>
      </c>
      <c r="AE146" s="58"/>
    </row>
    <row r="147" spans="21:31" hidden="1" x14ac:dyDescent="0.45">
      <c r="U147"/>
      <c r="V147" s="96">
        <v>0.51041666666666696</v>
      </c>
      <c r="W147" s="96">
        <f t="shared" si="4"/>
        <v>0.50347222222222399</v>
      </c>
      <c r="X147" s="39"/>
      <c r="Y147"/>
      <c r="AA147" s="92"/>
      <c r="AD147" s="15">
        <f t="shared" si="5"/>
        <v>0.40624999999999906</v>
      </c>
      <c r="AE147" s="58"/>
    </row>
    <row r="148" spans="21:31" hidden="1" x14ac:dyDescent="0.45">
      <c r="U148"/>
      <c r="V148" s="96">
        <v>0.51388888888888895</v>
      </c>
      <c r="W148" s="96">
        <f t="shared" si="4"/>
        <v>0.50000000000000178</v>
      </c>
      <c r="X148" s="39"/>
      <c r="Y148"/>
      <c r="AA148" s="92"/>
      <c r="AD148" s="15">
        <f t="shared" si="5"/>
        <v>0.40972222222222127</v>
      </c>
      <c r="AE148" s="58"/>
    </row>
    <row r="149" spans="21:31" hidden="1" x14ac:dyDescent="0.45">
      <c r="U149"/>
      <c r="V149" s="96">
        <v>0.51736111111111105</v>
      </c>
      <c r="W149" s="96">
        <f t="shared" si="4"/>
        <v>0.49652777777777957</v>
      </c>
      <c r="X149" s="39"/>
      <c r="Y149"/>
      <c r="AA149" s="92"/>
      <c r="AD149" s="15">
        <f t="shared" si="5"/>
        <v>0.41319444444444348</v>
      </c>
      <c r="AE149" s="58"/>
    </row>
    <row r="150" spans="21:31" hidden="1" x14ac:dyDescent="0.45">
      <c r="U150"/>
      <c r="V150" s="96">
        <v>0.52083333333333304</v>
      </c>
      <c r="W150" s="96">
        <f t="shared" si="4"/>
        <v>0.49305555555555736</v>
      </c>
      <c r="X150" s="39"/>
      <c r="Y150"/>
      <c r="AA150" s="92"/>
      <c r="AD150" s="15">
        <f t="shared" si="5"/>
        <v>0.41666666666666569</v>
      </c>
      <c r="AE150" s="58"/>
    </row>
    <row r="151" spans="21:31" hidden="1" x14ac:dyDescent="0.45">
      <c r="U151"/>
      <c r="V151" s="96">
        <v>0.52430555555555602</v>
      </c>
      <c r="W151" s="96">
        <f t="shared" si="4"/>
        <v>0.48958333333333515</v>
      </c>
      <c r="X151" s="39"/>
      <c r="Y151"/>
      <c r="AA151" s="92"/>
      <c r="AD151" s="15">
        <f t="shared" si="5"/>
        <v>0.4201388888888879</v>
      </c>
      <c r="AE151" s="58"/>
    </row>
    <row r="152" spans="21:31" hidden="1" x14ac:dyDescent="0.45">
      <c r="U152"/>
      <c r="V152" s="96">
        <v>0.52777777777777801</v>
      </c>
      <c r="W152" s="96">
        <f t="shared" si="4"/>
        <v>0.48611111111111294</v>
      </c>
      <c r="X152" s="39"/>
      <c r="Y152"/>
      <c r="AA152" s="92"/>
      <c r="AD152" s="15">
        <f t="shared" si="5"/>
        <v>0.42361111111111011</v>
      </c>
      <c r="AE152" s="58"/>
    </row>
    <row r="153" spans="21:31" hidden="1" x14ac:dyDescent="0.45">
      <c r="U153"/>
      <c r="V153" s="96">
        <v>0.53125</v>
      </c>
      <c r="W153" s="96">
        <f t="shared" si="4"/>
        <v>0.48263888888889073</v>
      </c>
      <c r="X153" s="39"/>
      <c r="Y153"/>
      <c r="AA153" s="92"/>
      <c r="AD153" s="15">
        <f t="shared" si="5"/>
        <v>0.42708333333333232</v>
      </c>
      <c r="AE153" s="58"/>
    </row>
    <row r="154" spans="21:31" hidden="1" x14ac:dyDescent="0.45">
      <c r="U154"/>
      <c r="V154" s="96">
        <v>0.53472222222222199</v>
      </c>
      <c r="W154" s="96">
        <f t="shared" si="4"/>
        <v>0.47916666666666852</v>
      </c>
      <c r="X154" s="39"/>
      <c r="Y154"/>
      <c r="AA154" s="92"/>
      <c r="AD154" s="15">
        <f t="shared" si="5"/>
        <v>0.43055555555555453</v>
      </c>
      <c r="AE154" s="58"/>
    </row>
    <row r="155" spans="21:31" hidden="1" x14ac:dyDescent="0.45">
      <c r="U155"/>
      <c r="V155" s="96">
        <v>0.53819444444444398</v>
      </c>
      <c r="W155" s="96">
        <f t="shared" si="4"/>
        <v>0.47569444444444631</v>
      </c>
      <c r="X155" s="39"/>
      <c r="Y155"/>
      <c r="AA155" s="92"/>
      <c r="AD155" s="15">
        <f t="shared" si="5"/>
        <v>0.43402777777777674</v>
      </c>
      <c r="AE155" s="58"/>
    </row>
    <row r="156" spans="21:31" hidden="1" x14ac:dyDescent="0.45">
      <c r="U156"/>
      <c r="V156" s="96">
        <v>0.54166666666666696</v>
      </c>
      <c r="W156" s="96">
        <f t="shared" si="4"/>
        <v>0.4722222222222241</v>
      </c>
      <c r="X156" s="39"/>
      <c r="Y156"/>
      <c r="AA156" s="92"/>
      <c r="AD156" s="15">
        <f t="shared" si="5"/>
        <v>0.43749999999999895</v>
      </c>
      <c r="AE156" s="58"/>
    </row>
    <row r="157" spans="21:31" hidden="1" x14ac:dyDescent="0.45">
      <c r="U157"/>
      <c r="V157" s="96">
        <v>0.54513888888888895</v>
      </c>
      <c r="W157" s="96">
        <f t="shared" si="4"/>
        <v>0.46875000000000189</v>
      </c>
      <c r="X157" s="39"/>
      <c r="Y157"/>
      <c r="AA157" s="92"/>
      <c r="AD157" s="15">
        <f t="shared" si="5"/>
        <v>0.44097222222222116</v>
      </c>
      <c r="AE157" s="58"/>
    </row>
    <row r="158" spans="21:31" hidden="1" x14ac:dyDescent="0.45">
      <c r="U158"/>
      <c r="V158" s="96">
        <v>0.54861111111111105</v>
      </c>
      <c r="W158" s="96">
        <f t="shared" si="4"/>
        <v>0.46527777777777968</v>
      </c>
      <c r="X158" s="39"/>
      <c r="Y158"/>
      <c r="AA158" s="92"/>
      <c r="AD158" s="15">
        <f t="shared" si="5"/>
        <v>0.44444444444444337</v>
      </c>
      <c r="AE158" s="58"/>
    </row>
    <row r="159" spans="21:31" hidden="1" x14ac:dyDescent="0.45">
      <c r="U159"/>
      <c r="V159" s="96">
        <v>0.55208333333333304</v>
      </c>
      <c r="W159" s="96">
        <f t="shared" si="4"/>
        <v>0.46180555555555747</v>
      </c>
      <c r="X159" s="39"/>
      <c r="Y159"/>
      <c r="AA159" s="92"/>
      <c r="AD159" s="15">
        <f t="shared" si="5"/>
        <v>0.44791666666666557</v>
      </c>
      <c r="AE159" s="58"/>
    </row>
    <row r="160" spans="21:31" hidden="1" x14ac:dyDescent="0.45">
      <c r="U160"/>
      <c r="V160" s="96">
        <v>0.55555555555555602</v>
      </c>
      <c r="W160" s="96">
        <f t="shared" si="4"/>
        <v>0.45833333333333526</v>
      </c>
      <c r="X160" s="39"/>
      <c r="Y160"/>
      <c r="AA160" s="92"/>
      <c r="AD160" s="15">
        <f t="shared" si="5"/>
        <v>0.45138888888888778</v>
      </c>
      <c r="AE160" s="58"/>
    </row>
    <row r="161" spans="21:31" hidden="1" x14ac:dyDescent="0.45">
      <c r="U161"/>
      <c r="V161" s="96">
        <v>0.55902777777777801</v>
      </c>
      <c r="W161" s="96">
        <f t="shared" si="4"/>
        <v>0.45486111111111305</v>
      </c>
      <c r="X161" s="39"/>
      <c r="Y161"/>
      <c r="AA161" s="92"/>
      <c r="AD161" s="15">
        <f t="shared" si="5"/>
        <v>0.45486111111110999</v>
      </c>
      <c r="AE161" s="58"/>
    </row>
    <row r="162" spans="21:31" hidden="1" x14ac:dyDescent="0.45">
      <c r="U162"/>
      <c r="V162" s="96">
        <v>0.5625</v>
      </c>
      <c r="W162" s="96">
        <f t="shared" si="4"/>
        <v>0.45138888888889084</v>
      </c>
      <c r="X162" s="39"/>
      <c r="Y162"/>
      <c r="AA162" s="92"/>
      <c r="AD162" s="15">
        <f t="shared" si="5"/>
        <v>0.4583333333333322</v>
      </c>
      <c r="AE162" s="58"/>
    </row>
    <row r="163" spans="21:31" hidden="1" x14ac:dyDescent="0.45">
      <c r="U163"/>
      <c r="V163" s="96">
        <v>0.56597222222222199</v>
      </c>
      <c r="W163" s="96">
        <f t="shared" si="4"/>
        <v>0.44791666666666863</v>
      </c>
      <c r="X163" s="39"/>
      <c r="Y163"/>
      <c r="AA163" s="92"/>
      <c r="AD163" s="15">
        <f t="shared" si="5"/>
        <v>0.46180555555555441</v>
      </c>
      <c r="AE163" s="58"/>
    </row>
    <row r="164" spans="21:31" hidden="1" x14ac:dyDescent="0.45">
      <c r="U164"/>
      <c r="V164" s="96">
        <v>0.56944444444444398</v>
      </c>
      <c r="W164" s="96">
        <f t="shared" si="4"/>
        <v>0.44444444444444642</v>
      </c>
      <c r="X164" s="39"/>
      <c r="Y164"/>
      <c r="AA164" s="92"/>
      <c r="AD164" s="15">
        <f t="shared" si="5"/>
        <v>0.46527777777777662</v>
      </c>
      <c r="AE164" s="58"/>
    </row>
    <row r="165" spans="21:31" hidden="1" x14ac:dyDescent="0.45">
      <c r="U165"/>
      <c r="V165" s="96">
        <v>0.57291666666666696</v>
      </c>
      <c r="W165" s="96">
        <f t="shared" si="4"/>
        <v>0.44097222222222421</v>
      </c>
      <c r="X165" s="39"/>
      <c r="Y165"/>
      <c r="AA165" s="92"/>
      <c r="AD165" s="15">
        <f t="shared" si="5"/>
        <v>0.46874999999999883</v>
      </c>
      <c r="AE165" s="58"/>
    </row>
    <row r="166" spans="21:31" hidden="1" x14ac:dyDescent="0.45">
      <c r="U166"/>
      <c r="V166" s="96">
        <v>0.57638888888888895</v>
      </c>
      <c r="W166" s="96">
        <f t="shared" si="4"/>
        <v>0.437500000000002</v>
      </c>
      <c r="X166" s="39"/>
      <c r="Y166"/>
      <c r="AA166" s="92"/>
      <c r="AD166" s="15">
        <f t="shared" si="5"/>
        <v>0.47222222222222104</v>
      </c>
      <c r="AE166" s="58"/>
    </row>
    <row r="167" spans="21:31" hidden="1" x14ac:dyDescent="0.45">
      <c r="U167"/>
      <c r="V167" s="96">
        <v>0.57986111111111105</v>
      </c>
      <c r="W167" s="96">
        <f t="shared" si="4"/>
        <v>0.43402777777777979</v>
      </c>
      <c r="X167" s="39"/>
      <c r="Y167"/>
      <c r="AA167" s="92"/>
      <c r="AD167" s="15">
        <f t="shared" si="5"/>
        <v>0.47569444444444325</v>
      </c>
      <c r="AE167" s="58"/>
    </row>
    <row r="168" spans="21:31" hidden="1" x14ac:dyDescent="0.45">
      <c r="U168"/>
      <c r="V168" s="96">
        <v>0.58333333333333304</v>
      </c>
      <c r="W168" s="96">
        <f t="shared" si="4"/>
        <v>0.43055555555555758</v>
      </c>
      <c r="X168" s="39"/>
      <c r="Y168"/>
      <c r="AA168" s="92"/>
      <c r="AD168" s="15">
        <f t="shared" si="5"/>
        <v>0.47916666666666546</v>
      </c>
      <c r="AE168" s="58"/>
    </row>
    <row r="169" spans="21:31" hidden="1" x14ac:dyDescent="0.45">
      <c r="U169"/>
      <c r="V169" s="96">
        <v>0.58680555555555503</v>
      </c>
      <c r="W169" s="96">
        <f t="shared" si="4"/>
        <v>0.42708333333333537</v>
      </c>
      <c r="X169" s="39"/>
      <c r="Y169"/>
      <c r="AA169" s="92"/>
      <c r="AD169" s="15">
        <f t="shared" si="5"/>
        <v>0.48263888888888767</v>
      </c>
      <c r="AE169" s="58"/>
    </row>
    <row r="170" spans="21:31" hidden="1" x14ac:dyDescent="0.45">
      <c r="U170"/>
      <c r="V170" s="96">
        <v>0.59027777777777801</v>
      </c>
      <c r="W170" s="96">
        <f t="shared" si="4"/>
        <v>0.42361111111111316</v>
      </c>
      <c r="X170" s="39"/>
      <c r="Y170"/>
      <c r="AA170" s="92"/>
      <c r="AD170" s="15">
        <f t="shared" si="5"/>
        <v>0.48611111111110988</v>
      </c>
      <c r="AE170" s="58"/>
    </row>
    <row r="171" spans="21:31" hidden="1" x14ac:dyDescent="0.45">
      <c r="U171"/>
      <c r="V171" s="96">
        <v>0.59375</v>
      </c>
      <c r="W171" s="96">
        <f t="shared" si="4"/>
        <v>0.42013888888889095</v>
      </c>
      <c r="X171" s="39"/>
      <c r="Y171"/>
      <c r="AA171" s="92"/>
      <c r="AD171" s="15">
        <f t="shared" si="5"/>
        <v>0.48958333333333209</v>
      </c>
      <c r="AE171" s="58"/>
    </row>
    <row r="172" spans="21:31" hidden="1" x14ac:dyDescent="0.45">
      <c r="U172"/>
      <c r="V172" s="96">
        <v>0.59722222222222199</v>
      </c>
      <c r="W172" s="96">
        <f t="shared" si="4"/>
        <v>0.41666666666666874</v>
      </c>
      <c r="X172" s="39"/>
      <c r="Y172"/>
      <c r="AA172" s="92"/>
      <c r="AD172" s="15">
        <f t="shared" si="5"/>
        <v>0.4930555555555543</v>
      </c>
      <c r="AE172" s="58"/>
    </row>
    <row r="173" spans="21:31" hidden="1" x14ac:dyDescent="0.45">
      <c r="U173"/>
      <c r="V173" s="96">
        <v>0.60069444444444398</v>
      </c>
      <c r="W173" s="96">
        <f t="shared" si="4"/>
        <v>0.41319444444444653</v>
      </c>
      <c r="X173" s="39"/>
      <c r="Y173"/>
      <c r="AA173" s="92"/>
      <c r="AD173" s="15">
        <f t="shared" si="5"/>
        <v>0.49652777777777651</v>
      </c>
      <c r="AE173" s="58"/>
    </row>
    <row r="174" spans="21:31" hidden="1" x14ac:dyDescent="0.45">
      <c r="U174"/>
      <c r="V174" s="96">
        <v>0.60416666666666696</v>
      </c>
      <c r="W174" s="96">
        <f t="shared" si="4"/>
        <v>0.40972222222222432</v>
      </c>
      <c r="X174" s="39"/>
      <c r="Y174"/>
      <c r="AA174" s="92"/>
      <c r="AD174" s="15">
        <f t="shared" si="5"/>
        <v>0.49999999999999872</v>
      </c>
      <c r="AE174" s="58"/>
    </row>
    <row r="175" spans="21:31" hidden="1" x14ac:dyDescent="0.45">
      <c r="U175"/>
      <c r="V175" s="96">
        <v>0.60763888888888895</v>
      </c>
      <c r="W175" s="96">
        <f t="shared" si="4"/>
        <v>0.40625000000000211</v>
      </c>
      <c r="X175" s="39"/>
      <c r="Y175"/>
      <c r="AA175" s="92"/>
      <c r="AD175" s="15">
        <f t="shared" si="5"/>
        <v>0.50347222222222099</v>
      </c>
      <c r="AE175" s="58"/>
    </row>
    <row r="176" spans="21:31" hidden="1" x14ac:dyDescent="0.45">
      <c r="U176"/>
      <c r="V176" s="96">
        <v>0.61111111111111105</v>
      </c>
      <c r="W176" s="96">
        <f t="shared" si="4"/>
        <v>0.4027777777777799</v>
      </c>
      <c r="X176" s="39"/>
      <c r="Y176"/>
      <c r="AA176" s="92"/>
      <c r="AD176" s="15">
        <f t="shared" si="5"/>
        <v>0.5069444444444432</v>
      </c>
      <c r="AE176" s="58"/>
    </row>
    <row r="177" spans="21:31" hidden="1" x14ac:dyDescent="0.45">
      <c r="U177"/>
      <c r="V177" s="96">
        <v>0.61458333333333304</v>
      </c>
      <c r="W177" s="96">
        <f t="shared" si="4"/>
        <v>0.39930555555555769</v>
      </c>
      <c r="X177" s="39"/>
      <c r="Y177"/>
      <c r="AA177" s="92"/>
      <c r="AD177" s="15">
        <f t="shared" si="5"/>
        <v>0.51041666666666541</v>
      </c>
      <c r="AE177" s="58"/>
    </row>
    <row r="178" spans="21:31" hidden="1" x14ac:dyDescent="0.45">
      <c r="U178"/>
      <c r="V178" s="96">
        <v>0.61805555555555503</v>
      </c>
      <c r="W178" s="96">
        <f t="shared" si="4"/>
        <v>0.39583333333333548</v>
      </c>
      <c r="X178" s="39"/>
      <c r="Y178"/>
      <c r="AA178" s="92"/>
      <c r="AD178" s="15">
        <f t="shared" si="5"/>
        <v>0.51388888888888762</v>
      </c>
      <c r="AE178" s="58"/>
    </row>
    <row r="179" spans="21:31" hidden="1" x14ac:dyDescent="0.45">
      <c r="U179"/>
      <c r="V179" s="96">
        <v>0.62152777777777801</v>
      </c>
      <c r="W179" s="96">
        <f t="shared" si="4"/>
        <v>0.39236111111111327</v>
      </c>
      <c r="X179" s="39"/>
      <c r="Y179"/>
      <c r="AA179" s="92"/>
      <c r="AD179" s="15">
        <f t="shared" si="5"/>
        <v>0.51736111111110983</v>
      </c>
      <c r="AE179" s="58"/>
    </row>
    <row r="180" spans="21:31" hidden="1" x14ac:dyDescent="0.45">
      <c r="U180"/>
      <c r="V180" s="96">
        <v>0.625</v>
      </c>
      <c r="W180" s="96">
        <f t="shared" si="4"/>
        <v>0.38888888888889106</v>
      </c>
      <c r="X180" s="39"/>
      <c r="Y180"/>
      <c r="AA180" s="92"/>
      <c r="AD180" s="15">
        <f t="shared" si="5"/>
        <v>0.52083333333333204</v>
      </c>
      <c r="AE180" s="58"/>
    </row>
    <row r="181" spans="21:31" hidden="1" x14ac:dyDescent="0.45">
      <c r="U181"/>
      <c r="V181" s="96">
        <v>0.62847222222222199</v>
      </c>
      <c r="W181" s="96">
        <f t="shared" si="4"/>
        <v>0.38541666666666885</v>
      </c>
      <c r="X181" s="39"/>
      <c r="Y181"/>
      <c r="AA181" s="92"/>
      <c r="AD181" s="15">
        <f t="shared" si="5"/>
        <v>0.52430555555555425</v>
      </c>
      <c r="AE181" s="58"/>
    </row>
    <row r="182" spans="21:31" hidden="1" x14ac:dyDescent="0.45">
      <c r="U182"/>
      <c r="V182" s="96">
        <v>0.63194444444444398</v>
      </c>
      <c r="W182" s="96">
        <f t="shared" si="4"/>
        <v>0.38194444444444664</v>
      </c>
      <c r="X182" s="39"/>
      <c r="Y182"/>
      <c r="AA182" s="92"/>
      <c r="AD182" s="15">
        <f t="shared" si="5"/>
        <v>0.52777777777777646</v>
      </c>
      <c r="AE182" s="58"/>
    </row>
    <row r="183" spans="21:31" hidden="1" x14ac:dyDescent="0.45">
      <c r="U183"/>
      <c r="V183" s="96">
        <v>0.63541666666666696</v>
      </c>
      <c r="W183" s="96">
        <f t="shared" si="4"/>
        <v>0.37847222222222443</v>
      </c>
      <c r="X183" s="39"/>
      <c r="Y183"/>
      <c r="AA183" s="92"/>
      <c r="AD183" s="15">
        <f t="shared" si="5"/>
        <v>0.53124999999999867</v>
      </c>
      <c r="AE183" s="58"/>
    </row>
    <row r="184" spans="21:31" hidden="1" x14ac:dyDescent="0.45">
      <c r="U184"/>
      <c r="V184" s="96">
        <v>0.63888888888888895</v>
      </c>
      <c r="W184" s="96">
        <f t="shared" si="4"/>
        <v>0.37500000000000222</v>
      </c>
      <c r="X184" s="39"/>
      <c r="Y184"/>
      <c r="AA184" s="92"/>
      <c r="AD184" s="15">
        <f t="shared" si="5"/>
        <v>0.53472222222222088</v>
      </c>
      <c r="AE184" s="58"/>
    </row>
    <row r="185" spans="21:31" hidden="1" x14ac:dyDescent="0.45">
      <c r="U185"/>
      <c r="V185" s="96">
        <v>0.64236111111111105</v>
      </c>
      <c r="W185" s="96">
        <f t="shared" si="4"/>
        <v>0.37152777777778001</v>
      </c>
      <c r="X185" s="39"/>
      <c r="Y185"/>
      <c r="AA185" s="92"/>
      <c r="AD185" s="15">
        <f t="shared" si="5"/>
        <v>0.53819444444444309</v>
      </c>
      <c r="AE185" s="58"/>
    </row>
    <row r="186" spans="21:31" hidden="1" x14ac:dyDescent="0.45">
      <c r="U186"/>
      <c r="V186" s="96">
        <v>0.64583333333333304</v>
      </c>
      <c r="W186" s="96">
        <f t="shared" si="4"/>
        <v>0.3680555555555578</v>
      </c>
      <c r="X186" s="39"/>
      <c r="Y186"/>
      <c r="AA186" s="92"/>
      <c r="AD186" s="15">
        <f t="shared" si="5"/>
        <v>0.5416666666666653</v>
      </c>
      <c r="AE186" s="58"/>
    </row>
    <row r="187" spans="21:31" hidden="1" x14ac:dyDescent="0.45">
      <c r="U187"/>
      <c r="V187" s="96">
        <v>0.64930555555555503</v>
      </c>
      <c r="W187" s="96">
        <f t="shared" si="4"/>
        <v>0.36458333333333559</v>
      </c>
      <c r="X187" s="39"/>
      <c r="Y187"/>
      <c r="AA187" s="92"/>
      <c r="AD187" s="15">
        <f t="shared" si="5"/>
        <v>0.54513888888888751</v>
      </c>
      <c r="AE187" s="58"/>
    </row>
    <row r="188" spans="21:31" hidden="1" x14ac:dyDescent="0.45">
      <c r="U188"/>
      <c r="V188" s="96">
        <v>0.65277777777777801</v>
      </c>
      <c r="W188" s="96">
        <f t="shared" si="4"/>
        <v>0.36111111111111338</v>
      </c>
      <c r="X188" s="39"/>
      <c r="Y188"/>
      <c r="AA188" s="92"/>
      <c r="AD188" s="15">
        <f t="shared" si="5"/>
        <v>0.54861111111110972</v>
      </c>
      <c r="AE188" s="58"/>
    </row>
    <row r="189" spans="21:31" hidden="1" x14ac:dyDescent="0.45">
      <c r="U189"/>
      <c r="V189" s="96">
        <v>0.65625</v>
      </c>
      <c r="W189" s="96">
        <f t="shared" si="4"/>
        <v>0.35763888888889117</v>
      </c>
      <c r="X189" s="39"/>
      <c r="Y189"/>
      <c r="AA189" s="92"/>
      <c r="AD189" s="15">
        <f t="shared" si="5"/>
        <v>0.55208333333333193</v>
      </c>
      <c r="AE189" s="58"/>
    </row>
    <row r="190" spans="21:31" hidden="1" x14ac:dyDescent="0.45">
      <c r="U190"/>
      <c r="V190" s="96">
        <v>0.65972222222222199</v>
      </c>
      <c r="W190" s="96">
        <f t="shared" si="4"/>
        <v>0.35416666666666896</v>
      </c>
      <c r="X190" s="39"/>
      <c r="Y190"/>
      <c r="AA190" s="92"/>
      <c r="AD190" s="15">
        <f t="shared" si="5"/>
        <v>0.55555555555555414</v>
      </c>
      <c r="AE190" s="58"/>
    </row>
    <row r="191" spans="21:31" hidden="1" x14ac:dyDescent="0.45">
      <c r="U191"/>
      <c r="V191" s="96">
        <v>0.66319444444444398</v>
      </c>
      <c r="W191" s="96">
        <f t="shared" si="4"/>
        <v>0.35069444444444675</v>
      </c>
      <c r="X191" s="39"/>
      <c r="Y191"/>
      <c r="AA191" s="92"/>
      <c r="AD191" s="15">
        <f t="shared" si="5"/>
        <v>0.55902777777777635</v>
      </c>
      <c r="AE191" s="58"/>
    </row>
    <row r="192" spans="21:31" hidden="1" x14ac:dyDescent="0.45">
      <c r="U192"/>
      <c r="V192" s="96">
        <v>0.66666666666666696</v>
      </c>
      <c r="W192" s="96">
        <f t="shared" si="4"/>
        <v>0.34722222222222454</v>
      </c>
      <c r="X192" s="39"/>
      <c r="Y192"/>
      <c r="AA192" s="92"/>
      <c r="AD192" s="15">
        <f t="shared" si="5"/>
        <v>0.56249999999999856</v>
      </c>
      <c r="AE192" s="58"/>
    </row>
    <row r="193" spans="21:31" hidden="1" x14ac:dyDescent="0.45">
      <c r="U193"/>
      <c r="V193" s="96">
        <v>0.67013888888888895</v>
      </c>
      <c r="W193" s="96">
        <f t="shared" si="4"/>
        <v>0.34375000000000233</v>
      </c>
      <c r="X193" s="39"/>
      <c r="Y193"/>
      <c r="AA193" s="92"/>
      <c r="AD193" s="15">
        <f t="shared" si="5"/>
        <v>0.56597222222222077</v>
      </c>
      <c r="AE193" s="58"/>
    </row>
    <row r="194" spans="21:31" hidden="1" x14ac:dyDescent="0.45">
      <c r="U194"/>
      <c r="V194" s="96">
        <v>0.67361111111111105</v>
      </c>
      <c r="W194" s="96">
        <f t="shared" si="4"/>
        <v>0.34027777777778012</v>
      </c>
      <c r="X194" s="39"/>
      <c r="Y194"/>
      <c r="AA194" s="92"/>
      <c r="AD194" s="15">
        <f>IF(AND(HOUR(AD193)=23,MINUTE(AD193)=55),0,AD193+TIME(0,5,0))</f>
        <v>0.56944444444444298</v>
      </c>
      <c r="AE194" s="58"/>
    </row>
    <row r="195" spans="21:31" hidden="1" x14ac:dyDescent="0.45">
      <c r="U195"/>
      <c r="V195" s="96">
        <v>0.67708333333333304</v>
      </c>
      <c r="W195" s="96">
        <f t="shared" si="4"/>
        <v>0.33680555555555791</v>
      </c>
      <c r="X195" s="39"/>
      <c r="Y195"/>
      <c r="AA195" s="92"/>
      <c r="AD195" s="15">
        <f t="shared" ref="AD195:AD258" si="6">IF(AND(HOUR(AD194)=23,MINUTE(AD194)=55),0,AD194+TIME(0,5,0))</f>
        <v>0.57291666666666519</v>
      </c>
      <c r="AE195" s="58"/>
    </row>
    <row r="196" spans="21:31" hidden="1" x14ac:dyDescent="0.45">
      <c r="U196"/>
      <c r="V196" s="96">
        <v>0.68055555555555503</v>
      </c>
      <c r="W196" s="96">
        <f t="shared" ref="W196:W259" si="7">IF(W195&lt;TIME(0,5,0),1,W195-TIME(0,5,0))</f>
        <v>0.3333333333333357</v>
      </c>
      <c r="X196" s="39"/>
      <c r="Y196"/>
      <c r="AA196" s="92"/>
      <c r="AD196" s="15">
        <f t="shared" si="6"/>
        <v>0.5763888888888874</v>
      </c>
      <c r="AE196" s="58"/>
    </row>
    <row r="197" spans="21:31" hidden="1" x14ac:dyDescent="0.45">
      <c r="U197"/>
      <c r="V197" s="96">
        <v>0.68402777777777801</v>
      </c>
      <c r="W197" s="96">
        <f t="shared" si="7"/>
        <v>0.32986111111111349</v>
      </c>
      <c r="X197" s="39"/>
      <c r="Y197"/>
      <c r="AA197" s="92"/>
      <c r="AD197" s="15">
        <f t="shared" si="6"/>
        <v>0.57986111111110961</v>
      </c>
      <c r="AE197" s="58"/>
    </row>
    <row r="198" spans="21:31" hidden="1" x14ac:dyDescent="0.45">
      <c r="U198"/>
      <c r="V198" s="96">
        <v>0.6875</v>
      </c>
      <c r="W198" s="96">
        <f t="shared" si="7"/>
        <v>0.32638888888889128</v>
      </c>
      <c r="X198" s="39"/>
      <c r="Y198"/>
      <c r="AA198" s="92"/>
      <c r="AD198" s="15">
        <f t="shared" si="6"/>
        <v>0.58333333333333182</v>
      </c>
      <c r="AE198" s="58"/>
    </row>
    <row r="199" spans="21:31" hidden="1" x14ac:dyDescent="0.45">
      <c r="U199"/>
      <c r="V199" s="96">
        <v>0.69097222222222199</v>
      </c>
      <c r="W199" s="96">
        <f t="shared" si="7"/>
        <v>0.32291666666666907</v>
      </c>
      <c r="X199" s="39"/>
      <c r="Y199"/>
      <c r="AA199" s="92"/>
      <c r="AD199" s="15">
        <f t="shared" si="6"/>
        <v>0.58680555555555403</v>
      </c>
      <c r="AE199" s="58"/>
    </row>
    <row r="200" spans="21:31" hidden="1" x14ac:dyDescent="0.45">
      <c r="U200"/>
      <c r="V200" s="96">
        <v>0.69444444444444398</v>
      </c>
      <c r="W200" s="96">
        <f t="shared" si="7"/>
        <v>0.31944444444444686</v>
      </c>
      <c r="X200" s="39"/>
      <c r="Y200"/>
      <c r="AA200" s="92"/>
      <c r="AD200" s="15">
        <f t="shared" si="6"/>
        <v>0.59027777777777624</v>
      </c>
      <c r="AE200" s="58"/>
    </row>
    <row r="201" spans="21:31" hidden="1" x14ac:dyDescent="0.45">
      <c r="U201"/>
      <c r="V201" s="96">
        <v>0.69791666666666696</v>
      </c>
      <c r="W201" s="96">
        <f t="shared" si="7"/>
        <v>0.31597222222222465</v>
      </c>
      <c r="X201" s="39"/>
      <c r="Y201"/>
      <c r="AA201" s="92"/>
      <c r="AD201" s="15">
        <f t="shared" si="6"/>
        <v>0.59374999999999845</v>
      </c>
      <c r="AE201" s="58"/>
    </row>
    <row r="202" spans="21:31" hidden="1" x14ac:dyDescent="0.45">
      <c r="U202"/>
      <c r="V202" s="96">
        <v>0.70138888888888895</v>
      </c>
      <c r="W202" s="96">
        <f t="shared" si="7"/>
        <v>0.31250000000000244</v>
      </c>
      <c r="X202" s="39"/>
      <c r="Y202"/>
      <c r="AA202" s="92"/>
      <c r="AD202" s="15">
        <f t="shared" si="6"/>
        <v>0.59722222222222066</v>
      </c>
      <c r="AE202" s="58"/>
    </row>
    <row r="203" spans="21:31" hidden="1" x14ac:dyDescent="0.45">
      <c r="U203"/>
      <c r="V203" s="96">
        <v>0.70486111111111105</v>
      </c>
      <c r="W203" s="96">
        <f t="shared" si="7"/>
        <v>0.30902777777778023</v>
      </c>
      <c r="X203" s="39"/>
      <c r="Y203"/>
      <c r="AA203" s="92"/>
      <c r="AD203" s="15">
        <f t="shared" si="6"/>
        <v>0.60069444444444287</v>
      </c>
      <c r="AE203" s="58"/>
    </row>
    <row r="204" spans="21:31" hidden="1" x14ac:dyDescent="0.45">
      <c r="U204"/>
      <c r="V204" s="96">
        <v>0.70833333333333304</v>
      </c>
      <c r="W204" s="96">
        <f t="shared" si="7"/>
        <v>0.30555555555555802</v>
      </c>
      <c r="X204" s="39"/>
      <c r="Y204"/>
      <c r="AA204" s="92"/>
      <c r="AD204" s="15">
        <f t="shared" si="6"/>
        <v>0.60416666666666508</v>
      </c>
      <c r="AE204" s="58"/>
    </row>
    <row r="205" spans="21:31" hidden="1" x14ac:dyDescent="0.45">
      <c r="U205"/>
      <c r="V205" s="96">
        <v>0.71180555555555503</v>
      </c>
      <c r="W205" s="96">
        <f t="shared" si="7"/>
        <v>0.30208333333333581</v>
      </c>
      <c r="X205" s="39"/>
      <c r="Y205"/>
      <c r="AA205" s="92"/>
      <c r="AD205" s="15">
        <f t="shared" si="6"/>
        <v>0.60763888888888729</v>
      </c>
      <c r="AE205" s="58"/>
    </row>
    <row r="206" spans="21:31" hidden="1" x14ac:dyDescent="0.45">
      <c r="U206"/>
      <c r="V206" s="96">
        <v>0.71527777777777801</v>
      </c>
      <c r="W206" s="96">
        <f t="shared" si="7"/>
        <v>0.2986111111111136</v>
      </c>
      <c r="X206" s="39"/>
      <c r="Y206"/>
      <c r="AA206" s="92"/>
      <c r="AD206" s="15">
        <f t="shared" si="6"/>
        <v>0.6111111111111095</v>
      </c>
      <c r="AE206" s="58"/>
    </row>
    <row r="207" spans="21:31" hidden="1" x14ac:dyDescent="0.45">
      <c r="U207"/>
      <c r="V207" s="96">
        <v>0.71875</v>
      </c>
      <c r="W207" s="96">
        <f t="shared" si="7"/>
        <v>0.29513888888889139</v>
      </c>
      <c r="X207" s="39"/>
      <c r="Y207"/>
      <c r="AA207" s="92"/>
      <c r="AD207" s="15">
        <f t="shared" si="6"/>
        <v>0.61458333333333171</v>
      </c>
      <c r="AE207" s="58"/>
    </row>
    <row r="208" spans="21:31" hidden="1" x14ac:dyDescent="0.45">
      <c r="U208"/>
      <c r="V208" s="96">
        <v>0.72222222222222199</v>
      </c>
      <c r="W208" s="96">
        <f t="shared" si="7"/>
        <v>0.29166666666666918</v>
      </c>
      <c r="X208" s="39"/>
      <c r="Y208"/>
      <c r="AA208" s="92"/>
      <c r="AD208" s="15">
        <f t="shared" si="6"/>
        <v>0.61805555555555391</v>
      </c>
      <c r="AE208" s="58"/>
    </row>
    <row r="209" spans="21:31" hidden="1" x14ac:dyDescent="0.45">
      <c r="U209"/>
      <c r="V209" s="96">
        <v>0.72569444444444398</v>
      </c>
      <c r="W209" s="96">
        <f t="shared" si="7"/>
        <v>0.28819444444444697</v>
      </c>
      <c r="X209" s="39"/>
      <c r="Y209"/>
      <c r="AA209" s="92"/>
      <c r="AD209" s="15">
        <f t="shared" si="6"/>
        <v>0.62152777777777612</v>
      </c>
      <c r="AE209" s="58"/>
    </row>
    <row r="210" spans="21:31" hidden="1" x14ac:dyDescent="0.45">
      <c r="U210"/>
      <c r="V210" s="96">
        <v>0.72916666666666696</v>
      </c>
      <c r="W210" s="96">
        <f t="shared" si="7"/>
        <v>0.28472222222222476</v>
      </c>
      <c r="X210" s="39"/>
      <c r="Y210"/>
      <c r="AA210" s="92"/>
      <c r="AD210" s="15">
        <f t="shared" si="6"/>
        <v>0.62499999999999833</v>
      </c>
      <c r="AE210" s="58"/>
    </row>
    <row r="211" spans="21:31" hidden="1" x14ac:dyDescent="0.45">
      <c r="U211"/>
      <c r="V211" s="96">
        <v>0.73263888888888895</v>
      </c>
      <c r="W211" s="96">
        <f t="shared" si="7"/>
        <v>0.28125000000000255</v>
      </c>
      <c r="X211" s="39"/>
      <c r="Y211"/>
      <c r="AA211" s="92"/>
      <c r="AD211" s="15">
        <f t="shared" si="6"/>
        <v>0.62847222222222054</v>
      </c>
      <c r="AE211" s="58"/>
    </row>
    <row r="212" spans="21:31" hidden="1" x14ac:dyDescent="0.45">
      <c r="U212"/>
      <c r="V212" s="96">
        <v>0.73611111111111105</v>
      </c>
      <c r="W212" s="96">
        <f t="shared" si="7"/>
        <v>0.27777777777778034</v>
      </c>
      <c r="X212" s="39"/>
      <c r="Y212"/>
      <c r="AA212" s="92"/>
      <c r="AD212" s="15">
        <f t="shared" si="6"/>
        <v>0.63194444444444275</v>
      </c>
      <c r="AE212" s="58"/>
    </row>
    <row r="213" spans="21:31" hidden="1" x14ac:dyDescent="0.45">
      <c r="U213"/>
      <c r="V213" s="96">
        <v>0.73958333333333304</v>
      </c>
      <c r="W213" s="96">
        <f t="shared" si="7"/>
        <v>0.27430555555555813</v>
      </c>
      <c r="X213" s="39"/>
      <c r="Y213"/>
      <c r="AA213" s="92"/>
      <c r="AD213" s="15">
        <f t="shared" si="6"/>
        <v>0.63541666666666496</v>
      </c>
      <c r="AE213" s="58"/>
    </row>
    <row r="214" spans="21:31" hidden="1" x14ac:dyDescent="0.45">
      <c r="U214"/>
      <c r="V214" s="96">
        <v>0.74305555555555503</v>
      </c>
      <c r="W214" s="96">
        <f t="shared" si="7"/>
        <v>0.27083333333333592</v>
      </c>
      <c r="X214" s="39"/>
      <c r="Y214"/>
      <c r="AA214" s="92"/>
      <c r="AD214" s="15">
        <f t="shared" si="6"/>
        <v>0.63888888888888717</v>
      </c>
      <c r="AE214" s="58"/>
    </row>
    <row r="215" spans="21:31" hidden="1" x14ac:dyDescent="0.45">
      <c r="U215"/>
      <c r="V215" s="96">
        <v>0.74652777777777801</v>
      </c>
      <c r="W215" s="96">
        <f t="shared" si="7"/>
        <v>0.26736111111111371</v>
      </c>
      <c r="X215" s="39"/>
      <c r="Y215"/>
      <c r="AA215" s="92"/>
      <c r="AD215" s="15">
        <f t="shared" si="6"/>
        <v>0.64236111111110938</v>
      </c>
      <c r="AE215" s="58"/>
    </row>
    <row r="216" spans="21:31" hidden="1" x14ac:dyDescent="0.45">
      <c r="U216"/>
      <c r="V216" s="96">
        <v>0.75</v>
      </c>
      <c r="W216" s="96">
        <f t="shared" si="7"/>
        <v>0.2638888888888915</v>
      </c>
      <c r="X216" s="39"/>
      <c r="Y216"/>
      <c r="AA216" s="92"/>
      <c r="AD216" s="15">
        <f t="shared" si="6"/>
        <v>0.64583333333333159</v>
      </c>
      <c r="AE216" s="58"/>
    </row>
    <row r="217" spans="21:31" hidden="1" x14ac:dyDescent="0.45">
      <c r="U217"/>
      <c r="V217" s="96">
        <v>0.75347222222222199</v>
      </c>
      <c r="W217" s="96">
        <f t="shared" si="7"/>
        <v>0.26041666666666929</v>
      </c>
      <c r="X217" s="39"/>
      <c r="Y217"/>
      <c r="AA217" s="92"/>
      <c r="AD217" s="15">
        <f t="shared" si="6"/>
        <v>0.6493055555555538</v>
      </c>
      <c r="AE217" s="58"/>
    </row>
    <row r="218" spans="21:31" hidden="1" x14ac:dyDescent="0.45">
      <c r="U218"/>
      <c r="V218" s="96">
        <v>0.75694444444444398</v>
      </c>
      <c r="W218" s="96">
        <f t="shared" si="7"/>
        <v>0.25694444444444708</v>
      </c>
      <c r="X218" s="39"/>
      <c r="Y218"/>
      <c r="AA218" s="92"/>
      <c r="AD218" s="15">
        <f t="shared" si="6"/>
        <v>0.65277777777777601</v>
      </c>
      <c r="AE218" s="58"/>
    </row>
    <row r="219" spans="21:31" hidden="1" x14ac:dyDescent="0.45">
      <c r="U219"/>
      <c r="V219" s="96">
        <v>0.76041666666666696</v>
      </c>
      <c r="W219" s="96">
        <f t="shared" si="7"/>
        <v>0.25347222222222487</v>
      </c>
      <c r="X219" s="39"/>
      <c r="Y219"/>
      <c r="AA219" s="92"/>
      <c r="AD219" s="15">
        <f t="shared" si="6"/>
        <v>0.65624999999999822</v>
      </c>
      <c r="AE219" s="58"/>
    </row>
    <row r="220" spans="21:31" hidden="1" x14ac:dyDescent="0.45">
      <c r="U220"/>
      <c r="V220" s="96">
        <v>0.76388888888888895</v>
      </c>
      <c r="W220" s="96">
        <f t="shared" si="7"/>
        <v>0.25000000000000266</v>
      </c>
      <c r="X220" s="39"/>
      <c r="Y220"/>
      <c r="AA220" s="92"/>
      <c r="AD220" s="15">
        <f t="shared" si="6"/>
        <v>0.65972222222222043</v>
      </c>
      <c r="AE220" s="58"/>
    </row>
    <row r="221" spans="21:31" hidden="1" x14ac:dyDescent="0.45">
      <c r="U221"/>
      <c r="V221" s="96">
        <v>0.76736111111111105</v>
      </c>
      <c r="W221" s="96">
        <f t="shared" si="7"/>
        <v>0.24652777777778045</v>
      </c>
      <c r="X221" s="39"/>
      <c r="Y221"/>
      <c r="AA221" s="92"/>
      <c r="AD221" s="15">
        <f t="shared" si="6"/>
        <v>0.66319444444444264</v>
      </c>
      <c r="AE221" s="58"/>
    </row>
    <row r="222" spans="21:31" hidden="1" x14ac:dyDescent="0.45">
      <c r="U222"/>
      <c r="V222" s="96">
        <v>0.77083333333333304</v>
      </c>
      <c r="W222" s="96">
        <f t="shared" si="7"/>
        <v>0.24305555555555824</v>
      </c>
      <c r="X222" s="39"/>
      <c r="Y222"/>
      <c r="AA222" s="92"/>
      <c r="AD222" s="15">
        <f t="shared" si="6"/>
        <v>0.66666666666666485</v>
      </c>
      <c r="AE222" s="58"/>
    </row>
    <row r="223" spans="21:31" hidden="1" x14ac:dyDescent="0.45">
      <c r="U223"/>
      <c r="V223" s="96">
        <v>0.77430555555555503</v>
      </c>
      <c r="W223" s="96">
        <f t="shared" si="7"/>
        <v>0.23958333333333603</v>
      </c>
      <c r="X223" s="39"/>
      <c r="Y223"/>
      <c r="AA223" s="92"/>
      <c r="AD223" s="15">
        <f t="shared" si="6"/>
        <v>0.67013888888888706</v>
      </c>
      <c r="AE223" s="58"/>
    </row>
    <row r="224" spans="21:31" hidden="1" x14ac:dyDescent="0.45">
      <c r="U224"/>
      <c r="V224" s="96">
        <v>0.77777777777777801</v>
      </c>
      <c r="W224" s="96">
        <f t="shared" si="7"/>
        <v>0.23611111111111382</v>
      </c>
      <c r="X224" s="39"/>
      <c r="Y224"/>
      <c r="AA224" s="92"/>
      <c r="AD224" s="15">
        <f t="shared" si="6"/>
        <v>0.67361111111110927</v>
      </c>
      <c r="AE224" s="58"/>
    </row>
    <row r="225" spans="21:31" hidden="1" x14ac:dyDescent="0.45">
      <c r="U225"/>
      <c r="V225" s="96">
        <v>0.78125</v>
      </c>
      <c r="W225" s="96">
        <f t="shared" si="7"/>
        <v>0.23263888888889162</v>
      </c>
      <c r="X225" s="39"/>
      <c r="Y225"/>
      <c r="AA225" s="92"/>
      <c r="AD225" s="15">
        <f t="shared" si="6"/>
        <v>0.67708333333333148</v>
      </c>
      <c r="AE225" s="58"/>
    </row>
    <row r="226" spans="21:31" hidden="1" x14ac:dyDescent="0.45">
      <c r="U226"/>
      <c r="V226" s="96">
        <v>0.78472222222222199</v>
      </c>
      <c r="W226" s="96">
        <f t="shared" si="7"/>
        <v>0.22916666666666941</v>
      </c>
      <c r="X226" s="39"/>
      <c r="Y226"/>
      <c r="AA226" s="92"/>
      <c r="AD226" s="15">
        <f t="shared" si="6"/>
        <v>0.68055555555555369</v>
      </c>
      <c r="AE226" s="58"/>
    </row>
    <row r="227" spans="21:31" hidden="1" x14ac:dyDescent="0.45">
      <c r="U227"/>
      <c r="V227" s="96">
        <v>0.78819444444444398</v>
      </c>
      <c r="W227" s="96">
        <f t="shared" si="7"/>
        <v>0.2256944444444472</v>
      </c>
      <c r="X227" s="39"/>
      <c r="Y227"/>
      <c r="AA227" s="92"/>
      <c r="AD227" s="15">
        <f t="shared" si="6"/>
        <v>0.6840277777777759</v>
      </c>
      <c r="AE227" s="58"/>
    </row>
    <row r="228" spans="21:31" hidden="1" x14ac:dyDescent="0.45">
      <c r="U228"/>
      <c r="V228" s="96">
        <v>0.79166666666666696</v>
      </c>
      <c r="W228" s="96">
        <f t="shared" si="7"/>
        <v>0.22222222222222499</v>
      </c>
      <c r="X228" s="39"/>
      <c r="Y228"/>
      <c r="AA228" s="92"/>
      <c r="AD228" s="15">
        <f t="shared" si="6"/>
        <v>0.68749999999999811</v>
      </c>
      <c r="AE228" s="58"/>
    </row>
    <row r="229" spans="21:31" hidden="1" x14ac:dyDescent="0.45">
      <c r="U229"/>
      <c r="V229" s="96">
        <v>0.79513888888888895</v>
      </c>
      <c r="W229" s="96">
        <f t="shared" si="7"/>
        <v>0.21875000000000278</v>
      </c>
      <c r="X229" s="39"/>
      <c r="Y229"/>
      <c r="AA229" s="92"/>
      <c r="AD229" s="15">
        <f t="shared" si="6"/>
        <v>0.69097222222222032</v>
      </c>
      <c r="AE229" s="58"/>
    </row>
    <row r="230" spans="21:31" hidden="1" x14ac:dyDescent="0.45">
      <c r="U230"/>
      <c r="V230" s="96">
        <v>0.79861111111111105</v>
      </c>
      <c r="W230" s="96">
        <f t="shared" si="7"/>
        <v>0.21527777777778057</v>
      </c>
      <c r="X230" s="39"/>
      <c r="Y230"/>
      <c r="AA230" s="92"/>
      <c r="AD230" s="15">
        <f t="shared" si="6"/>
        <v>0.69444444444444253</v>
      </c>
      <c r="AE230" s="58"/>
    </row>
    <row r="231" spans="21:31" hidden="1" x14ac:dyDescent="0.45">
      <c r="U231"/>
      <c r="V231" s="96">
        <v>0.80208333333333304</v>
      </c>
      <c r="W231" s="96">
        <f t="shared" si="7"/>
        <v>0.21180555555555836</v>
      </c>
      <c r="X231" s="39"/>
      <c r="Y231"/>
      <c r="AA231" s="92"/>
      <c r="AD231" s="15">
        <f t="shared" si="6"/>
        <v>0.69791666666666474</v>
      </c>
      <c r="AE231" s="58"/>
    </row>
    <row r="232" spans="21:31" hidden="1" x14ac:dyDescent="0.45">
      <c r="U232"/>
      <c r="V232" s="96">
        <v>0.80555555555555503</v>
      </c>
      <c r="W232" s="96">
        <f t="shared" si="7"/>
        <v>0.20833333333333615</v>
      </c>
      <c r="X232" s="39"/>
      <c r="Y232"/>
      <c r="AA232" s="92"/>
      <c r="AD232" s="15">
        <f t="shared" si="6"/>
        <v>0.70138888888888695</v>
      </c>
      <c r="AE232" s="58"/>
    </row>
    <row r="233" spans="21:31" hidden="1" x14ac:dyDescent="0.45">
      <c r="U233"/>
      <c r="V233" s="96">
        <v>0.80902777777777801</v>
      </c>
      <c r="W233" s="96">
        <f t="shared" si="7"/>
        <v>0.20486111111111394</v>
      </c>
      <c r="X233" s="39"/>
      <c r="Y233"/>
      <c r="AA233" s="92"/>
      <c r="AD233" s="15">
        <f t="shared" si="6"/>
        <v>0.70486111111110916</v>
      </c>
      <c r="AE233" s="58"/>
    </row>
    <row r="234" spans="21:31" hidden="1" x14ac:dyDescent="0.45">
      <c r="U234"/>
      <c r="V234" s="96">
        <v>0.8125</v>
      </c>
      <c r="W234" s="96">
        <f t="shared" si="7"/>
        <v>0.20138888888889173</v>
      </c>
      <c r="X234" s="39"/>
      <c r="Y234"/>
      <c r="AA234" s="92"/>
      <c r="AD234" s="15">
        <f t="shared" si="6"/>
        <v>0.70833333333333137</v>
      </c>
      <c r="AE234" s="58"/>
    </row>
    <row r="235" spans="21:31" hidden="1" x14ac:dyDescent="0.45">
      <c r="U235"/>
      <c r="V235" s="96">
        <v>0.81597222222222199</v>
      </c>
      <c r="W235" s="96">
        <f t="shared" si="7"/>
        <v>0.19791666666666952</v>
      </c>
      <c r="X235" s="39"/>
      <c r="Y235"/>
      <c r="AA235" s="92"/>
      <c r="AD235" s="15">
        <f t="shared" si="6"/>
        <v>0.71180555555555358</v>
      </c>
      <c r="AE235" s="58"/>
    </row>
    <row r="236" spans="21:31" hidden="1" x14ac:dyDescent="0.45">
      <c r="U236"/>
      <c r="V236" s="96">
        <v>0.81944444444444398</v>
      </c>
      <c r="W236" s="96">
        <f t="shared" si="7"/>
        <v>0.19444444444444731</v>
      </c>
      <c r="X236" s="39"/>
      <c r="Y236"/>
      <c r="AA236" s="92"/>
      <c r="AD236" s="15">
        <f t="shared" si="6"/>
        <v>0.71527777777777579</v>
      </c>
      <c r="AE236" s="58"/>
    </row>
    <row r="237" spans="21:31" hidden="1" x14ac:dyDescent="0.45">
      <c r="U237"/>
      <c r="V237" s="96">
        <v>0.82291666666666696</v>
      </c>
      <c r="W237" s="96">
        <f t="shared" si="7"/>
        <v>0.1909722222222251</v>
      </c>
      <c r="X237" s="39"/>
      <c r="Y237"/>
      <c r="AA237" s="92"/>
      <c r="AD237" s="15">
        <f t="shared" si="6"/>
        <v>0.718749999999998</v>
      </c>
      <c r="AE237" s="58"/>
    </row>
    <row r="238" spans="21:31" hidden="1" x14ac:dyDescent="0.45">
      <c r="U238"/>
      <c r="V238" s="96">
        <v>0.82638888888888895</v>
      </c>
      <c r="W238" s="96">
        <f t="shared" si="7"/>
        <v>0.18750000000000289</v>
      </c>
      <c r="X238" s="39"/>
      <c r="Y238"/>
      <c r="AA238" s="92"/>
      <c r="AD238" s="15">
        <f t="shared" si="6"/>
        <v>0.72222222222222021</v>
      </c>
      <c r="AE238" s="58"/>
    </row>
    <row r="239" spans="21:31" hidden="1" x14ac:dyDescent="0.45">
      <c r="U239"/>
      <c r="V239" s="96">
        <v>0.82986111111111105</v>
      </c>
      <c r="W239" s="96">
        <f t="shared" si="7"/>
        <v>0.18402777777778068</v>
      </c>
      <c r="X239" s="39"/>
      <c r="Y239"/>
      <c r="AA239" s="92"/>
      <c r="AD239" s="15">
        <f t="shared" si="6"/>
        <v>0.72569444444444242</v>
      </c>
      <c r="AE239" s="58"/>
    </row>
    <row r="240" spans="21:31" hidden="1" x14ac:dyDescent="0.45">
      <c r="U240"/>
      <c r="V240" s="96">
        <v>0.83333333333333304</v>
      </c>
      <c r="W240" s="96">
        <f t="shared" si="7"/>
        <v>0.18055555555555847</v>
      </c>
      <c r="X240" s="39"/>
      <c r="Y240"/>
      <c r="AA240" s="92"/>
      <c r="AD240" s="15">
        <f t="shared" si="6"/>
        <v>0.72916666666666463</v>
      </c>
      <c r="AE240" s="58"/>
    </row>
    <row r="241" spans="21:31" hidden="1" x14ac:dyDescent="0.45">
      <c r="U241"/>
      <c r="V241" s="96">
        <v>0.83680555555555503</v>
      </c>
      <c r="W241" s="96">
        <f t="shared" si="7"/>
        <v>0.17708333333333626</v>
      </c>
      <c r="X241" s="39"/>
      <c r="Y241"/>
      <c r="AA241" s="92"/>
      <c r="AD241" s="15">
        <f t="shared" si="6"/>
        <v>0.73263888888888684</v>
      </c>
      <c r="AE241" s="58"/>
    </row>
    <row r="242" spans="21:31" hidden="1" x14ac:dyDescent="0.45">
      <c r="U242"/>
      <c r="V242" s="96">
        <v>0.84027777777777801</v>
      </c>
      <c r="W242" s="96">
        <f t="shared" si="7"/>
        <v>0.17361111111111405</v>
      </c>
      <c r="X242" s="39"/>
      <c r="Y242"/>
      <c r="AA242" s="92"/>
      <c r="AD242" s="15">
        <f t="shared" si="6"/>
        <v>0.73611111111110905</v>
      </c>
      <c r="AE242" s="64"/>
    </row>
    <row r="243" spans="21:31" hidden="1" x14ac:dyDescent="0.45">
      <c r="U243"/>
      <c r="V243" s="96">
        <v>0.84375</v>
      </c>
      <c r="W243" s="96">
        <f t="shared" si="7"/>
        <v>0.17013888888889184</v>
      </c>
      <c r="X243" s="39"/>
      <c r="Y243"/>
      <c r="AA243" s="92"/>
      <c r="AD243" s="15">
        <f t="shared" si="6"/>
        <v>0.73958333333333126</v>
      </c>
      <c r="AE243" s="64"/>
    </row>
    <row r="244" spans="21:31" hidden="1" x14ac:dyDescent="0.45">
      <c r="U244"/>
      <c r="V244" s="96">
        <v>0.84722222222222199</v>
      </c>
      <c r="W244" s="96">
        <f t="shared" si="7"/>
        <v>0.16666666666666963</v>
      </c>
      <c r="X244" s="39"/>
      <c r="Y244"/>
      <c r="AA244" s="92"/>
      <c r="AD244" s="15">
        <f t="shared" si="6"/>
        <v>0.74305555555555347</v>
      </c>
      <c r="AE244" s="64"/>
    </row>
    <row r="245" spans="21:31" hidden="1" x14ac:dyDescent="0.45">
      <c r="U245"/>
      <c r="V245" s="96">
        <v>0.85069444444444398</v>
      </c>
      <c r="W245" s="96">
        <f t="shared" si="7"/>
        <v>0.16319444444444742</v>
      </c>
      <c r="X245" s="39"/>
      <c r="Y245"/>
      <c r="AA245" s="92"/>
      <c r="AD245" s="15">
        <f t="shared" si="6"/>
        <v>0.74652777777777568</v>
      </c>
      <c r="AE245" s="64"/>
    </row>
    <row r="246" spans="21:31" hidden="1" x14ac:dyDescent="0.45">
      <c r="U246"/>
      <c r="V246" s="96">
        <v>0.85416666666666696</v>
      </c>
      <c r="W246" s="96">
        <f t="shared" si="7"/>
        <v>0.15972222222222521</v>
      </c>
      <c r="X246" s="39"/>
      <c r="Y246"/>
      <c r="AA246"/>
      <c r="AD246" s="15">
        <f t="shared" si="6"/>
        <v>0.74999999999999789</v>
      </c>
      <c r="AE246" s="64"/>
    </row>
    <row r="247" spans="21:31" hidden="1" x14ac:dyDescent="0.45">
      <c r="U247"/>
      <c r="V247" s="96">
        <v>0.85763888888888895</v>
      </c>
      <c r="W247" s="96">
        <f t="shared" si="7"/>
        <v>0.156250000000003</v>
      </c>
      <c r="X247" s="39"/>
      <c r="Y247"/>
      <c r="AA247"/>
      <c r="AD247" s="15">
        <f t="shared" si="6"/>
        <v>0.7534722222222201</v>
      </c>
      <c r="AE247" s="64"/>
    </row>
    <row r="248" spans="21:31" hidden="1" x14ac:dyDescent="0.45">
      <c r="U248"/>
      <c r="V248" s="96">
        <v>0.86111111111111105</v>
      </c>
      <c r="W248" s="96">
        <f t="shared" si="7"/>
        <v>0.15277777777778079</v>
      </c>
      <c r="X248" s="39"/>
      <c r="Y248"/>
      <c r="AA248"/>
      <c r="AD248" s="15">
        <f t="shared" si="6"/>
        <v>0.75694444444444231</v>
      </c>
      <c r="AE248" s="64"/>
    </row>
    <row r="249" spans="21:31" hidden="1" x14ac:dyDescent="0.45">
      <c r="U249"/>
      <c r="V249" s="96">
        <v>0.86458333333333304</v>
      </c>
      <c r="W249" s="96">
        <f t="shared" si="7"/>
        <v>0.14930555555555858</v>
      </c>
      <c r="X249" s="39"/>
      <c r="Y249"/>
      <c r="AA249"/>
      <c r="AD249" s="15">
        <f t="shared" si="6"/>
        <v>0.76041666666666452</v>
      </c>
      <c r="AE249" s="64"/>
    </row>
    <row r="250" spans="21:31" hidden="1" x14ac:dyDescent="0.45">
      <c r="U250"/>
      <c r="V250" s="96">
        <v>0.86805555555555503</v>
      </c>
      <c r="W250" s="96">
        <f t="shared" si="7"/>
        <v>0.14583333333333637</v>
      </c>
      <c r="X250" s="39"/>
      <c r="Y250"/>
      <c r="AA250"/>
      <c r="AD250" s="15">
        <f t="shared" si="6"/>
        <v>0.76388888888888673</v>
      </c>
      <c r="AE250" s="64"/>
    </row>
    <row r="251" spans="21:31" hidden="1" x14ac:dyDescent="0.45">
      <c r="U251"/>
      <c r="V251" s="96">
        <v>0.87152777777777801</v>
      </c>
      <c r="W251" s="96">
        <f t="shared" si="7"/>
        <v>0.14236111111111416</v>
      </c>
      <c r="X251" s="39"/>
      <c r="Y251"/>
      <c r="AA251"/>
      <c r="AD251" s="15">
        <f t="shared" si="6"/>
        <v>0.76736111111110894</v>
      </c>
      <c r="AE251" s="64"/>
    </row>
    <row r="252" spans="21:31" hidden="1" x14ac:dyDescent="0.45">
      <c r="U252"/>
      <c r="V252" s="96">
        <v>0.875</v>
      </c>
      <c r="W252" s="96">
        <f t="shared" si="7"/>
        <v>0.13888888888889195</v>
      </c>
      <c r="X252" s="39"/>
      <c r="Y252"/>
      <c r="AA252"/>
      <c r="AD252" s="15">
        <f t="shared" si="6"/>
        <v>0.77083333333333115</v>
      </c>
      <c r="AE252" s="64"/>
    </row>
    <row r="253" spans="21:31" hidden="1" x14ac:dyDescent="0.45">
      <c r="U253"/>
      <c r="V253" s="96">
        <v>0.87847222222222199</v>
      </c>
      <c r="W253" s="96">
        <f t="shared" si="7"/>
        <v>0.13541666666666974</v>
      </c>
      <c r="X253" s="39"/>
      <c r="Y253"/>
      <c r="AA253"/>
      <c r="AD253" s="15">
        <f t="shared" si="6"/>
        <v>0.77430555555555336</v>
      </c>
    </row>
    <row r="254" spans="21:31" hidden="1" x14ac:dyDescent="0.45">
      <c r="U254"/>
      <c r="V254" s="96">
        <v>0.88194444444444398</v>
      </c>
      <c r="W254" s="96">
        <f t="shared" si="7"/>
        <v>0.13194444444444753</v>
      </c>
      <c r="X254" s="39"/>
      <c r="Y254"/>
      <c r="AA254"/>
      <c r="AD254" s="15">
        <f t="shared" si="6"/>
        <v>0.77777777777777557</v>
      </c>
    </row>
    <row r="255" spans="21:31" hidden="1" x14ac:dyDescent="0.45">
      <c r="U255"/>
      <c r="V255" s="96">
        <v>0.88541666666666696</v>
      </c>
      <c r="W255" s="96">
        <f t="shared" si="7"/>
        <v>0.12847222222222532</v>
      </c>
      <c r="X255" s="39"/>
      <c r="Y255"/>
      <c r="AA255"/>
      <c r="AD255" s="15">
        <f t="shared" si="6"/>
        <v>0.78124999999999778</v>
      </c>
    </row>
    <row r="256" spans="21:31" hidden="1" x14ac:dyDescent="0.45">
      <c r="U256"/>
      <c r="V256" s="96">
        <v>0.88888888888888895</v>
      </c>
      <c r="W256" s="96">
        <f t="shared" si="7"/>
        <v>0.12500000000000311</v>
      </c>
      <c r="X256" s="39"/>
      <c r="Y256"/>
      <c r="AA256"/>
      <c r="AD256" s="15">
        <f t="shared" si="6"/>
        <v>0.78472222222221999</v>
      </c>
    </row>
    <row r="257" spans="21:30" hidden="1" x14ac:dyDescent="0.45">
      <c r="U257"/>
      <c r="V257" s="96">
        <v>0.89236111111111105</v>
      </c>
      <c r="W257" s="96">
        <f t="shared" si="7"/>
        <v>0.12152777777778088</v>
      </c>
      <c r="X257" s="39"/>
      <c r="Y257"/>
      <c r="AA257"/>
      <c r="AD257" s="15">
        <f t="shared" si="6"/>
        <v>0.7881944444444422</v>
      </c>
    </row>
    <row r="258" spans="21:30" hidden="1" x14ac:dyDescent="0.45">
      <c r="U258"/>
      <c r="V258" s="96">
        <v>0.89583333333333304</v>
      </c>
      <c r="W258" s="96">
        <f t="shared" si="7"/>
        <v>0.11805555555555866</v>
      </c>
      <c r="X258" s="39"/>
      <c r="Y258"/>
      <c r="AA258"/>
      <c r="AD258" s="15">
        <f t="shared" si="6"/>
        <v>0.79166666666666441</v>
      </c>
    </row>
    <row r="259" spans="21:30" hidden="1" x14ac:dyDescent="0.45">
      <c r="U259"/>
      <c r="V259" s="96">
        <v>0.89930555555555503</v>
      </c>
      <c r="W259" s="96">
        <f t="shared" si="7"/>
        <v>0.11458333333333644</v>
      </c>
      <c r="X259" s="39"/>
      <c r="Y259"/>
      <c r="AA259"/>
      <c r="AD259" s="15">
        <f t="shared" ref="AD259:AD292" si="8">IF(AND(HOUR(AD258)=23,MINUTE(AD258)=55),0,AD258+TIME(0,5,0))</f>
        <v>0.79513888888888662</v>
      </c>
    </row>
    <row r="260" spans="21:30" hidden="1" x14ac:dyDescent="0.45">
      <c r="U260"/>
      <c r="V260" s="96">
        <v>0.90277777777777801</v>
      </c>
      <c r="W260" s="96">
        <f t="shared" ref="W260:W275" si="9">IF(W259&lt;TIME(0,5,0),1,W259-TIME(0,5,0))</f>
        <v>0.11111111111111421</v>
      </c>
      <c r="X260" s="39"/>
      <c r="Y260"/>
      <c r="AA260"/>
      <c r="AD260" s="15">
        <f t="shared" si="8"/>
        <v>0.79861111111110883</v>
      </c>
    </row>
    <row r="261" spans="21:30" hidden="1" x14ac:dyDescent="0.45">
      <c r="U261"/>
      <c r="V261" s="96">
        <v>0.90625</v>
      </c>
      <c r="W261" s="96">
        <f t="shared" si="9"/>
        <v>0.10763888888889199</v>
      </c>
      <c r="X261" s="39"/>
      <c r="Y261"/>
      <c r="AA261"/>
      <c r="AD261" s="15">
        <f t="shared" si="8"/>
        <v>0.80208333333333104</v>
      </c>
    </row>
    <row r="262" spans="21:30" hidden="1" x14ac:dyDescent="0.45">
      <c r="U262"/>
      <c r="V262" s="96">
        <v>0.90972222222222199</v>
      </c>
      <c r="W262" s="96">
        <f t="shared" si="9"/>
        <v>0.10416666666666977</v>
      </c>
      <c r="X262" s="39"/>
      <c r="Y262"/>
      <c r="AA262"/>
      <c r="AD262" s="15">
        <f t="shared" si="8"/>
        <v>0.80555555555555325</v>
      </c>
    </row>
    <row r="263" spans="21:30" hidden="1" x14ac:dyDescent="0.45">
      <c r="U263"/>
      <c r="V263" s="96">
        <v>0.91319444444444398</v>
      </c>
      <c r="W263" s="96">
        <f t="shared" si="9"/>
        <v>0.10069444444444754</v>
      </c>
      <c r="X263" s="39"/>
      <c r="Y263"/>
      <c r="AA263"/>
      <c r="AD263" s="15">
        <f t="shared" si="8"/>
        <v>0.80902777777777546</v>
      </c>
    </row>
    <row r="264" spans="21:30" hidden="1" x14ac:dyDescent="0.45">
      <c r="U264"/>
      <c r="V264" s="96">
        <v>0.91666666666666696</v>
      </c>
      <c r="W264" s="96">
        <f t="shared" si="9"/>
        <v>9.7222222222225319E-2</v>
      </c>
      <c r="X264" s="39"/>
      <c r="Y264"/>
      <c r="AA264"/>
      <c r="AD264" s="15">
        <f t="shared" si="8"/>
        <v>0.81249999999999767</v>
      </c>
    </row>
    <row r="265" spans="21:30" hidden="1" x14ac:dyDescent="0.45">
      <c r="U265"/>
      <c r="V265" s="96">
        <v>0.92013888888888895</v>
      </c>
      <c r="W265" s="96">
        <f t="shared" si="9"/>
        <v>9.3750000000003095E-2</v>
      </c>
      <c r="X265" s="39"/>
      <c r="Y265"/>
      <c r="AA265"/>
      <c r="AD265" s="15">
        <f t="shared" si="8"/>
        <v>0.81597222222221988</v>
      </c>
    </row>
    <row r="266" spans="21:30" hidden="1" x14ac:dyDescent="0.45">
      <c r="U266"/>
      <c r="V266" s="96">
        <v>0.92361111111111105</v>
      </c>
      <c r="W266" s="96">
        <f t="shared" si="9"/>
        <v>9.0277777777780871E-2</v>
      </c>
      <c r="X266" s="39"/>
      <c r="Y266"/>
      <c r="AA266"/>
      <c r="AD266" s="15">
        <f t="shared" si="8"/>
        <v>0.81944444444444209</v>
      </c>
    </row>
    <row r="267" spans="21:30" hidden="1" x14ac:dyDescent="0.45">
      <c r="U267"/>
      <c r="V267" s="96">
        <v>0.92708333333333304</v>
      </c>
      <c r="W267" s="96">
        <f t="shared" si="9"/>
        <v>8.6805555555558647E-2</v>
      </c>
      <c r="X267" s="39"/>
      <c r="Y267"/>
      <c r="AA267"/>
      <c r="AD267" s="15">
        <f t="shared" si="8"/>
        <v>0.8229166666666643</v>
      </c>
    </row>
    <row r="268" spans="21:30" hidden="1" x14ac:dyDescent="0.45">
      <c r="U268"/>
      <c r="V268" s="96">
        <v>0.93055555555555503</v>
      </c>
      <c r="W268" s="96">
        <f t="shared" si="9"/>
        <v>8.3333333333336423E-2</v>
      </c>
      <c r="X268" s="39"/>
      <c r="Y268"/>
      <c r="AA268"/>
      <c r="AD268" s="15">
        <f t="shared" si="8"/>
        <v>0.82638888888888651</v>
      </c>
    </row>
    <row r="269" spans="21:30" hidden="1" x14ac:dyDescent="0.45">
      <c r="U269"/>
      <c r="V269" s="96">
        <v>0.93402777777777801</v>
      </c>
      <c r="W269" s="96">
        <f t="shared" si="9"/>
        <v>7.98611111111142E-2</v>
      </c>
      <c r="X269" s="39"/>
      <c r="Y269"/>
      <c r="AA269"/>
      <c r="AD269" s="15">
        <f t="shared" si="8"/>
        <v>0.82986111111110872</v>
      </c>
    </row>
    <row r="270" spans="21:30" hidden="1" x14ac:dyDescent="0.45">
      <c r="U270"/>
      <c r="V270" s="96">
        <v>0.9375</v>
      </c>
      <c r="W270" s="96">
        <f t="shared" si="9"/>
        <v>7.6388888888891976E-2</v>
      </c>
      <c r="X270" s="39"/>
      <c r="Y270"/>
      <c r="AA270"/>
      <c r="AD270" s="15">
        <f t="shared" si="8"/>
        <v>0.83333333333333093</v>
      </c>
    </row>
    <row r="271" spans="21:30" hidden="1" x14ac:dyDescent="0.45">
      <c r="U271"/>
      <c r="V271" s="96">
        <v>0.94097222222222199</v>
      </c>
      <c r="W271" s="96">
        <f t="shared" si="9"/>
        <v>7.2916666666669752E-2</v>
      </c>
      <c r="X271" s="39"/>
      <c r="Y271"/>
      <c r="AA271"/>
      <c r="AD271" s="15">
        <f t="shared" si="8"/>
        <v>0.83680555555555314</v>
      </c>
    </row>
    <row r="272" spans="21:30" hidden="1" x14ac:dyDescent="0.45">
      <c r="U272"/>
      <c r="V272" s="96">
        <v>0.94444444444444398</v>
      </c>
      <c r="W272" s="96">
        <f t="shared" si="9"/>
        <v>6.9444444444447528E-2</v>
      </c>
      <c r="X272" s="39"/>
      <c r="Y272"/>
      <c r="AA272"/>
      <c r="AD272" s="15">
        <f t="shared" si="8"/>
        <v>0.84027777777777535</v>
      </c>
    </row>
    <row r="273" spans="21:30" hidden="1" x14ac:dyDescent="0.45">
      <c r="U273"/>
      <c r="V273" s="96">
        <v>0.94791666666666696</v>
      </c>
      <c r="W273" s="96">
        <f t="shared" si="9"/>
        <v>6.5972222222225305E-2</v>
      </c>
      <c r="X273" s="39"/>
      <c r="Y273"/>
      <c r="AA273"/>
      <c r="AD273" s="15">
        <f t="shared" si="8"/>
        <v>0.84374999999999756</v>
      </c>
    </row>
    <row r="274" spans="21:30" hidden="1" x14ac:dyDescent="0.45">
      <c r="U274"/>
      <c r="V274" s="96">
        <v>0.95138888888888895</v>
      </c>
      <c r="W274" s="96">
        <f t="shared" si="9"/>
        <v>6.2500000000003081E-2</v>
      </c>
      <c r="X274" s="39"/>
      <c r="Y274"/>
      <c r="AA274"/>
      <c r="AD274" s="15">
        <f t="shared" si="8"/>
        <v>0.84722222222221977</v>
      </c>
    </row>
    <row r="275" spans="21:30" hidden="1" x14ac:dyDescent="0.45">
      <c r="U275"/>
      <c r="V275" s="96">
        <v>0.95486111111111105</v>
      </c>
      <c r="W275" s="96">
        <f t="shared" si="9"/>
        <v>5.9027777777780857E-2</v>
      </c>
      <c r="X275" s="39"/>
      <c r="Y275"/>
      <c r="AA275"/>
      <c r="AD275" s="15">
        <f t="shared" si="8"/>
        <v>0.85069444444444198</v>
      </c>
    </row>
    <row r="276" spans="21:30" hidden="1" x14ac:dyDescent="0.45">
      <c r="U276"/>
      <c r="V276" s="96">
        <v>0.95833333333333304</v>
      </c>
      <c r="W276" s="96">
        <f>IF(W275&lt;TIME(0,5,0),1,W275-TIME(0,5,0))</f>
        <v>5.5555555555558633E-2</v>
      </c>
      <c r="X276" s="39"/>
      <c r="Y276"/>
      <c r="AA276"/>
      <c r="AD276" s="15">
        <f t="shared" si="8"/>
        <v>0.85416666666666419</v>
      </c>
    </row>
    <row r="277" spans="21:30" hidden="1" x14ac:dyDescent="0.45">
      <c r="U277"/>
      <c r="V277" s="96">
        <v>0.96180555555555503</v>
      </c>
      <c r="W277" s="96">
        <f t="shared" ref="W277:W287" si="10">IF(W276&lt;TIME(0,5,0),1,W276-TIME(0,5,0))</f>
        <v>5.208333333333641E-2</v>
      </c>
      <c r="X277" s="39"/>
      <c r="Y277"/>
      <c r="AA277"/>
      <c r="AD277" s="15">
        <f t="shared" si="8"/>
        <v>0.8576388888888864</v>
      </c>
    </row>
    <row r="278" spans="21:30" hidden="1" x14ac:dyDescent="0.45">
      <c r="U278"/>
      <c r="V278" s="96">
        <v>0.96527777777777801</v>
      </c>
      <c r="W278" s="96">
        <f t="shared" si="10"/>
        <v>4.8611111111114186E-2</v>
      </c>
      <c r="X278" s="39"/>
      <c r="Y278"/>
      <c r="AA278"/>
      <c r="AD278" s="15">
        <f t="shared" si="8"/>
        <v>0.86111111111110861</v>
      </c>
    </row>
    <row r="279" spans="21:30" hidden="1" x14ac:dyDescent="0.45">
      <c r="U279"/>
      <c r="V279" s="96">
        <v>0.96875</v>
      </c>
      <c r="W279" s="96">
        <f t="shared" si="10"/>
        <v>4.5138888888891962E-2</v>
      </c>
      <c r="X279" s="39"/>
      <c r="Y279"/>
      <c r="AA279"/>
      <c r="AD279" s="15">
        <f t="shared" si="8"/>
        <v>0.86458333333333082</v>
      </c>
    </row>
    <row r="280" spans="21:30" hidden="1" x14ac:dyDescent="0.45">
      <c r="U280"/>
      <c r="V280" s="96">
        <v>0.97222222222222199</v>
      </c>
      <c r="W280" s="96">
        <f t="shared" si="10"/>
        <v>4.1666666666669738E-2</v>
      </c>
      <c r="X280" s="39"/>
      <c r="Y280"/>
      <c r="AA280"/>
      <c r="AD280" s="15">
        <f t="shared" si="8"/>
        <v>0.86805555555555303</v>
      </c>
    </row>
    <row r="281" spans="21:30" hidden="1" x14ac:dyDescent="0.45">
      <c r="U281"/>
      <c r="V281" s="96">
        <v>0.97569444444444398</v>
      </c>
      <c r="W281" s="96">
        <f t="shared" si="10"/>
        <v>3.8194444444447515E-2</v>
      </c>
      <c r="X281" s="39"/>
      <c r="Y281"/>
      <c r="AA281"/>
      <c r="AD281" s="15">
        <f t="shared" si="8"/>
        <v>0.87152777777777524</v>
      </c>
    </row>
    <row r="282" spans="21:30" hidden="1" x14ac:dyDescent="0.45">
      <c r="U282"/>
      <c r="V282" s="96">
        <v>0.97916666666666696</v>
      </c>
      <c r="W282" s="96">
        <f t="shared" si="10"/>
        <v>3.4722222222225291E-2</v>
      </c>
      <c r="X282" s="39"/>
      <c r="Y282"/>
      <c r="AA282"/>
      <c r="AD282" s="15">
        <f t="shared" si="8"/>
        <v>0.87499999999999745</v>
      </c>
    </row>
    <row r="283" spans="21:30" hidden="1" x14ac:dyDescent="0.45">
      <c r="U283"/>
      <c r="V283" s="96">
        <v>0.98263888888888895</v>
      </c>
      <c r="W283" s="96">
        <f t="shared" si="10"/>
        <v>3.1250000000003067E-2</v>
      </c>
      <c r="X283" s="39"/>
      <c r="Y283"/>
      <c r="AA283"/>
      <c r="AD283" s="15">
        <f t="shared" si="8"/>
        <v>0.87847222222221966</v>
      </c>
    </row>
    <row r="284" spans="21:30" hidden="1" x14ac:dyDescent="0.45">
      <c r="U284"/>
      <c r="V284" s="96">
        <v>0.98611111111111105</v>
      </c>
      <c r="W284" s="96">
        <f t="shared" si="10"/>
        <v>2.7777777777780843E-2</v>
      </c>
      <c r="X284" s="39"/>
      <c r="Y284"/>
      <c r="AA284"/>
      <c r="AD284" s="15">
        <f t="shared" si="8"/>
        <v>0.88194444444444187</v>
      </c>
    </row>
    <row r="285" spans="21:30" hidden="1" x14ac:dyDescent="0.45">
      <c r="U285"/>
      <c r="V285" s="96">
        <v>0.98958333333333304</v>
      </c>
      <c r="W285" s="96">
        <f t="shared" si="10"/>
        <v>2.4305555555558619E-2</v>
      </c>
      <c r="X285" s="39"/>
      <c r="Y285"/>
      <c r="AA285"/>
      <c r="AD285" s="15">
        <f t="shared" si="8"/>
        <v>0.88541666666666408</v>
      </c>
    </row>
    <row r="286" spans="21:30" hidden="1" x14ac:dyDescent="0.45">
      <c r="U286"/>
      <c r="V286" s="96">
        <v>0.99305555555555503</v>
      </c>
      <c r="W286" s="96">
        <f t="shared" si="10"/>
        <v>2.0833333333336396E-2</v>
      </c>
      <c r="X286" s="39"/>
      <c r="Y286"/>
      <c r="AA286"/>
      <c r="AD286" s="15">
        <f t="shared" si="8"/>
        <v>0.88888888888888629</v>
      </c>
    </row>
    <row r="287" spans="21:30" hidden="1" x14ac:dyDescent="0.45">
      <c r="U287"/>
      <c r="V287" s="96">
        <v>0.99652777777777801</v>
      </c>
      <c r="W287" s="96">
        <f t="shared" si="10"/>
        <v>1.7361111111114172E-2</v>
      </c>
      <c r="X287" s="39"/>
      <c r="Y287"/>
      <c r="AA287"/>
      <c r="AD287" s="15">
        <f t="shared" si="8"/>
        <v>0.8923611111111085</v>
      </c>
    </row>
    <row r="288" spans="21:30" hidden="1" x14ac:dyDescent="0.45">
      <c r="U288"/>
      <c r="X288" s="39"/>
      <c r="Y288"/>
      <c r="AA288"/>
      <c r="AD288" s="15">
        <f t="shared" si="8"/>
        <v>0.89583333333333071</v>
      </c>
    </row>
    <row r="289" spans="21:30" hidden="1" x14ac:dyDescent="0.45">
      <c r="U289"/>
      <c r="X289" s="39"/>
      <c r="Y289"/>
      <c r="AA289"/>
      <c r="AD289" s="15">
        <f t="shared" si="8"/>
        <v>0.89930555555555292</v>
      </c>
    </row>
    <row r="290" spans="21:30" hidden="1" x14ac:dyDescent="0.45">
      <c r="U290"/>
      <c r="X290" s="39"/>
      <c r="Y290"/>
      <c r="AA290"/>
      <c r="AD290" s="15">
        <f t="shared" si="8"/>
        <v>0.90277777777777513</v>
      </c>
    </row>
    <row r="291" spans="21:30" hidden="1" x14ac:dyDescent="0.45">
      <c r="U291"/>
      <c r="X291" s="39"/>
      <c r="Y291"/>
      <c r="AA291"/>
      <c r="AD291" s="15">
        <f t="shared" si="8"/>
        <v>0.90624999999999734</v>
      </c>
    </row>
    <row r="292" spans="21:30" hidden="1" x14ac:dyDescent="0.45">
      <c r="U292"/>
      <c r="X292" s="39"/>
      <c r="Y292"/>
      <c r="AA292"/>
      <c r="AD292" s="15">
        <f t="shared" si="8"/>
        <v>0.90972222222221955</v>
      </c>
    </row>
    <row r="293" spans="21:30" hidden="1" x14ac:dyDescent="0.45">
      <c r="U293"/>
      <c r="X293" s="39"/>
      <c r="Y293"/>
      <c r="AA293"/>
      <c r="AD293"/>
    </row>
    <row r="294" spans="21:30" hidden="1" x14ac:dyDescent="0.45">
      <c r="U294"/>
      <c r="X294" s="39"/>
      <c r="Y294"/>
      <c r="AA294"/>
      <c r="AD294"/>
    </row>
    <row r="295" spans="21:30" hidden="1" x14ac:dyDescent="0.45">
      <c r="U295"/>
      <c r="X295" s="39"/>
      <c r="Y295"/>
      <c r="AA295"/>
      <c r="AD295"/>
    </row>
    <row r="296" spans="21:30" hidden="1" x14ac:dyDescent="0.45">
      <c r="U296"/>
      <c r="X296" s="39"/>
      <c r="Y296"/>
      <c r="AA296"/>
      <c r="AD296"/>
    </row>
    <row r="297" spans="21:30" hidden="1" x14ac:dyDescent="0.45">
      <c r="U297"/>
      <c r="X297" s="39"/>
      <c r="Y297"/>
      <c r="AA297"/>
      <c r="AD297"/>
    </row>
    <row r="298" spans="21:30" hidden="1" x14ac:dyDescent="0.45">
      <c r="X298" s="39"/>
      <c r="Y298"/>
      <c r="AA298"/>
      <c r="AD298"/>
    </row>
    <row r="299" spans="21:30" hidden="1" x14ac:dyDescent="0.45">
      <c r="X299" s="39"/>
      <c r="Y299"/>
      <c r="AA299"/>
      <c r="AD299"/>
    </row>
    <row r="300" spans="21:30" hidden="1" x14ac:dyDescent="0.45">
      <c r="X300"/>
      <c r="Y300"/>
      <c r="AA300"/>
      <c r="AD300"/>
    </row>
    <row r="301" spans="21:30" hidden="1" x14ac:dyDescent="0.45">
      <c r="AD301"/>
    </row>
    <row r="302" spans="21:30" hidden="1" x14ac:dyDescent="0.45">
      <c r="AD302"/>
    </row>
    <row r="303" spans="21:30" hidden="1" x14ac:dyDescent="0.45">
      <c r="AD303"/>
    </row>
    <row r="304" spans="21:30" hidden="1" x14ac:dyDescent="0.45">
      <c r="AD304"/>
    </row>
    <row r="305" spans="30:30" hidden="1" x14ac:dyDescent="0.45">
      <c r="AD305"/>
    </row>
    <row r="306" spans="30:30" hidden="1" x14ac:dyDescent="0.45">
      <c r="AD306"/>
    </row>
    <row r="307" spans="30:30" hidden="1" x14ac:dyDescent="0.45">
      <c r="AD307"/>
    </row>
    <row r="308" spans="30:30" hidden="1" x14ac:dyDescent="0.45">
      <c r="AD308"/>
    </row>
    <row r="309" spans="30:30" hidden="1" x14ac:dyDescent="0.45">
      <c r="AD309"/>
    </row>
    <row r="310" spans="30:30" hidden="1" x14ac:dyDescent="0.45">
      <c r="AD310"/>
    </row>
    <row r="311" spans="30:30" hidden="1" x14ac:dyDescent="0.45">
      <c r="AD311"/>
    </row>
    <row r="312" spans="30:30" hidden="1" x14ac:dyDescent="0.45">
      <c r="AD312"/>
    </row>
    <row r="313" spans="30:30" hidden="1" x14ac:dyDescent="0.45">
      <c r="AD313"/>
    </row>
    <row r="314" spans="30:30" hidden="1" x14ac:dyDescent="0.45">
      <c r="AD314"/>
    </row>
    <row r="315" spans="30:30" hidden="1" x14ac:dyDescent="0.45">
      <c r="AD315"/>
    </row>
    <row r="316" spans="30:30" hidden="1" x14ac:dyDescent="0.45">
      <c r="AD316"/>
    </row>
    <row r="317" spans="30:30" hidden="1" x14ac:dyDescent="0.45">
      <c r="AD317"/>
    </row>
    <row r="318" spans="30:30" hidden="1" x14ac:dyDescent="0.45">
      <c r="AD318"/>
    </row>
    <row r="319" spans="30:30" hidden="1" x14ac:dyDescent="0.45">
      <c r="AD319"/>
    </row>
    <row r="320" spans="30:30" hidden="1" x14ac:dyDescent="0.45">
      <c r="AD320"/>
    </row>
    <row r="321" spans="30:30" hidden="1" x14ac:dyDescent="0.45">
      <c r="AD321"/>
    </row>
    <row r="322" spans="30:30" hidden="1" x14ac:dyDescent="0.45">
      <c r="AD322"/>
    </row>
    <row r="323" spans="30:30" hidden="1" x14ac:dyDescent="0.45">
      <c r="AD323"/>
    </row>
    <row r="324" spans="30:30" hidden="1" x14ac:dyDescent="0.45">
      <c r="AD324"/>
    </row>
    <row r="325" spans="30:30" hidden="1" x14ac:dyDescent="0.45">
      <c r="AD325"/>
    </row>
    <row r="326" spans="30:30" hidden="1" x14ac:dyDescent="0.45">
      <c r="AD326"/>
    </row>
    <row r="327" spans="30:30" hidden="1" x14ac:dyDescent="0.45">
      <c r="AD327"/>
    </row>
    <row r="328" spans="30:30" hidden="1" x14ac:dyDescent="0.45">
      <c r="AD328"/>
    </row>
    <row r="329" spans="30:30" hidden="1" x14ac:dyDescent="0.45">
      <c r="AD329"/>
    </row>
    <row r="330" spans="30:30" hidden="1" x14ac:dyDescent="0.45">
      <c r="AD330"/>
    </row>
    <row r="331" spans="30:30" hidden="1" x14ac:dyDescent="0.45">
      <c r="AD331"/>
    </row>
    <row r="332" spans="30:30" hidden="1" x14ac:dyDescent="0.45">
      <c r="AD332"/>
    </row>
    <row r="333" spans="30:30" hidden="1" x14ac:dyDescent="0.45">
      <c r="AD333"/>
    </row>
    <row r="334" spans="30:30" hidden="1" x14ac:dyDescent="0.45">
      <c r="AD334"/>
    </row>
    <row r="335" spans="30:30" hidden="1" x14ac:dyDescent="0.45">
      <c r="AD335"/>
    </row>
    <row r="336" spans="30:30" hidden="1" x14ac:dyDescent="0.45">
      <c r="AD336"/>
    </row>
    <row r="337" spans="30:30" hidden="1" x14ac:dyDescent="0.45">
      <c r="AD337"/>
    </row>
    <row r="338" spans="30:30" hidden="1" x14ac:dyDescent="0.45">
      <c r="AD338"/>
    </row>
    <row r="339" spans="30:30" hidden="1" x14ac:dyDescent="0.45">
      <c r="AD339"/>
    </row>
    <row r="340" spans="30:30" hidden="1" x14ac:dyDescent="0.45">
      <c r="AD340"/>
    </row>
    <row r="341" spans="30:30" hidden="1" x14ac:dyDescent="0.45">
      <c r="AD341"/>
    </row>
    <row r="342" spans="30:30" hidden="1" x14ac:dyDescent="0.45">
      <c r="AD342"/>
    </row>
    <row r="343" spans="30:30" hidden="1" x14ac:dyDescent="0.45">
      <c r="AD343"/>
    </row>
    <row r="344" spans="30:30" hidden="1" x14ac:dyDescent="0.45">
      <c r="AD344"/>
    </row>
    <row r="345" spans="30:30" hidden="1" x14ac:dyDescent="0.45">
      <c r="AD345"/>
    </row>
    <row r="346" spans="30:30" hidden="1" x14ac:dyDescent="0.45">
      <c r="AD346"/>
    </row>
    <row r="347" spans="30:30" hidden="1" x14ac:dyDescent="0.45">
      <c r="AD347"/>
    </row>
    <row r="348" spans="30:30" hidden="1" x14ac:dyDescent="0.45">
      <c r="AD348"/>
    </row>
    <row r="349" spans="30:30" hidden="1" x14ac:dyDescent="0.45">
      <c r="AD349"/>
    </row>
    <row r="350" spans="30:30" hidden="1" x14ac:dyDescent="0.45">
      <c r="AD350"/>
    </row>
    <row r="351" spans="30:30" hidden="1" x14ac:dyDescent="0.45">
      <c r="AD351"/>
    </row>
    <row r="352" spans="30:30" hidden="1" x14ac:dyDescent="0.45">
      <c r="AD352"/>
    </row>
    <row r="353" spans="30:30" hidden="1" x14ac:dyDescent="0.45">
      <c r="AD353"/>
    </row>
    <row r="354" spans="30:30" hidden="1" x14ac:dyDescent="0.45">
      <c r="AD354"/>
    </row>
    <row r="355" spans="30:30" hidden="1" x14ac:dyDescent="0.45">
      <c r="AD355"/>
    </row>
    <row r="356" spans="30:30" hidden="1" x14ac:dyDescent="0.45">
      <c r="AD356"/>
    </row>
    <row r="357" spans="30:30" hidden="1" x14ac:dyDescent="0.45">
      <c r="AD357"/>
    </row>
    <row r="358" spans="30:30" hidden="1" x14ac:dyDescent="0.45">
      <c r="AD358"/>
    </row>
    <row r="359" spans="30:30" hidden="1" x14ac:dyDescent="0.45">
      <c r="AD359"/>
    </row>
    <row r="360" spans="30:30" hidden="1" x14ac:dyDescent="0.45">
      <c r="AD360"/>
    </row>
    <row r="361" spans="30:30" hidden="1" x14ac:dyDescent="0.45">
      <c r="AD361"/>
    </row>
    <row r="362" spans="30:30" hidden="1" x14ac:dyDescent="0.45">
      <c r="AD362"/>
    </row>
    <row r="363" spans="30:30" hidden="1" x14ac:dyDescent="0.45">
      <c r="AD363"/>
    </row>
    <row r="364" spans="30:30" hidden="1" x14ac:dyDescent="0.45">
      <c r="AD364"/>
    </row>
    <row r="365" spans="30:30" hidden="1" x14ac:dyDescent="0.45">
      <c r="AD365"/>
    </row>
    <row r="366" spans="30:30" hidden="1" x14ac:dyDescent="0.45">
      <c r="AD366"/>
    </row>
    <row r="367" spans="30:30" hidden="1" x14ac:dyDescent="0.45">
      <c r="AD367"/>
    </row>
    <row r="368" spans="30:30" hidden="1" x14ac:dyDescent="0.45">
      <c r="AD368"/>
    </row>
    <row r="369" spans="30:30" hidden="1" x14ac:dyDescent="0.45">
      <c r="AD369"/>
    </row>
    <row r="370" spans="30:30" hidden="1" x14ac:dyDescent="0.45">
      <c r="AD370"/>
    </row>
    <row r="371" spans="30:30" hidden="1" x14ac:dyDescent="0.45">
      <c r="AD371"/>
    </row>
    <row r="372" spans="30:30" hidden="1" x14ac:dyDescent="0.45">
      <c r="AD372"/>
    </row>
    <row r="373" spans="30:30" hidden="1" x14ac:dyDescent="0.45">
      <c r="AD373"/>
    </row>
    <row r="374" spans="30:30" hidden="1" x14ac:dyDescent="0.45">
      <c r="AD374"/>
    </row>
    <row r="375" spans="30:30" hidden="1" x14ac:dyDescent="0.45">
      <c r="AD375"/>
    </row>
    <row r="376" spans="30:30" hidden="1" x14ac:dyDescent="0.45">
      <c r="AD376"/>
    </row>
    <row r="377" spans="30:30" hidden="1" x14ac:dyDescent="0.45">
      <c r="AD377"/>
    </row>
    <row r="378" spans="30:30" hidden="1" x14ac:dyDescent="0.45">
      <c r="AD378"/>
    </row>
    <row r="379" spans="30:30" hidden="1" x14ac:dyDescent="0.45">
      <c r="AD379"/>
    </row>
    <row r="380" spans="30:30" hidden="1" x14ac:dyDescent="0.45">
      <c r="AD380"/>
    </row>
    <row r="381" spans="30:30" hidden="1" x14ac:dyDescent="0.45">
      <c r="AD381"/>
    </row>
    <row r="382" spans="30:30" hidden="1" x14ac:dyDescent="0.45">
      <c r="AD382"/>
    </row>
    <row r="383" spans="30:30" hidden="1" x14ac:dyDescent="0.45">
      <c r="AD383"/>
    </row>
    <row r="384" spans="30:30" hidden="1" x14ac:dyDescent="0.45">
      <c r="AD384"/>
    </row>
    <row r="385" spans="30:30" hidden="1" x14ac:dyDescent="0.45">
      <c r="AD385"/>
    </row>
    <row r="386" spans="30:30" hidden="1" x14ac:dyDescent="0.45">
      <c r="AD386"/>
    </row>
    <row r="387" spans="30:30" hidden="1" x14ac:dyDescent="0.45">
      <c r="AD387"/>
    </row>
    <row r="388" spans="30:30" hidden="1" x14ac:dyDescent="0.45">
      <c r="AD388"/>
    </row>
    <row r="389" spans="30:30" hidden="1" x14ac:dyDescent="0.45">
      <c r="AD389"/>
    </row>
    <row r="390" spans="30:30" hidden="1" x14ac:dyDescent="0.45">
      <c r="AD390"/>
    </row>
    <row r="391" spans="30:30" hidden="1" x14ac:dyDescent="0.45">
      <c r="AD391"/>
    </row>
    <row r="392" spans="30:30" hidden="1" x14ac:dyDescent="0.45">
      <c r="AD392"/>
    </row>
    <row r="393" spans="30:30" hidden="1" x14ac:dyDescent="0.45">
      <c r="AD393"/>
    </row>
    <row r="394" spans="30:30" hidden="1" x14ac:dyDescent="0.45">
      <c r="AD394"/>
    </row>
    <row r="395" spans="30:30" hidden="1" x14ac:dyDescent="0.45">
      <c r="AD395"/>
    </row>
    <row r="396" spans="30:30" hidden="1" x14ac:dyDescent="0.45">
      <c r="AD396"/>
    </row>
    <row r="397" spans="30:30" hidden="1" x14ac:dyDescent="0.45">
      <c r="AD397"/>
    </row>
    <row r="398" spans="30:30" hidden="1" x14ac:dyDescent="0.45">
      <c r="AD398"/>
    </row>
    <row r="399" spans="30:30" hidden="1" x14ac:dyDescent="0.45">
      <c r="AD399"/>
    </row>
    <row r="400" spans="30:30" hidden="1" x14ac:dyDescent="0.45">
      <c r="AD400"/>
    </row>
    <row r="401" spans="30:30" hidden="1" x14ac:dyDescent="0.45">
      <c r="AD401"/>
    </row>
    <row r="402" spans="30:30" hidden="1" x14ac:dyDescent="0.45">
      <c r="AD402"/>
    </row>
    <row r="403" spans="30:30" hidden="1" x14ac:dyDescent="0.45">
      <c r="AD403"/>
    </row>
    <row r="404" spans="30:30" hidden="1" x14ac:dyDescent="0.45">
      <c r="AD404"/>
    </row>
    <row r="405" spans="30:30" hidden="1" x14ac:dyDescent="0.45">
      <c r="AD405"/>
    </row>
    <row r="406" spans="30:30" hidden="1" x14ac:dyDescent="0.45">
      <c r="AD406"/>
    </row>
    <row r="407" spans="30:30" hidden="1" x14ac:dyDescent="0.45">
      <c r="AD407"/>
    </row>
    <row r="408" spans="30:30" hidden="1" x14ac:dyDescent="0.45">
      <c r="AD408"/>
    </row>
    <row r="409" spans="30:30" hidden="1" x14ac:dyDescent="0.45">
      <c r="AD409"/>
    </row>
    <row r="410" spans="30:30" hidden="1" x14ac:dyDescent="0.45">
      <c r="AD410"/>
    </row>
    <row r="411" spans="30:30" hidden="1" x14ac:dyDescent="0.45">
      <c r="AD411"/>
    </row>
    <row r="412" spans="30:30" hidden="1" x14ac:dyDescent="0.45">
      <c r="AD412"/>
    </row>
    <row r="413" spans="30:30" hidden="1" x14ac:dyDescent="0.45">
      <c r="AD413"/>
    </row>
    <row r="414" spans="30:30" hidden="1" x14ac:dyDescent="0.45">
      <c r="AD414"/>
    </row>
    <row r="415" spans="30:30" hidden="1" x14ac:dyDescent="0.45">
      <c r="AD415"/>
    </row>
    <row r="416" spans="30:30" hidden="1" x14ac:dyDescent="0.45">
      <c r="AD416"/>
    </row>
    <row r="417" spans="30:30" hidden="1" x14ac:dyDescent="0.45">
      <c r="AD417"/>
    </row>
    <row r="418" spans="30:30" hidden="1" x14ac:dyDescent="0.45">
      <c r="AD418"/>
    </row>
    <row r="419" spans="30:30" hidden="1" x14ac:dyDescent="0.45">
      <c r="AD419"/>
    </row>
    <row r="420" spans="30:30" hidden="1" x14ac:dyDescent="0.45">
      <c r="AD420"/>
    </row>
    <row r="421" spans="30:30" hidden="1" x14ac:dyDescent="0.45">
      <c r="AD421"/>
    </row>
    <row r="422" spans="30:30" hidden="1" x14ac:dyDescent="0.45">
      <c r="AD422"/>
    </row>
    <row r="423" spans="30:30" hidden="1" x14ac:dyDescent="0.45">
      <c r="AD423"/>
    </row>
    <row r="424" spans="30:30" hidden="1" x14ac:dyDescent="0.45">
      <c r="AD424"/>
    </row>
    <row r="425" spans="30:30" hidden="1" x14ac:dyDescent="0.45">
      <c r="AD425"/>
    </row>
    <row r="426" spans="30:30" hidden="1" x14ac:dyDescent="0.45">
      <c r="AD426"/>
    </row>
    <row r="427" spans="30:30" hidden="1" x14ac:dyDescent="0.45">
      <c r="AD427"/>
    </row>
    <row r="428" spans="30:30" hidden="1" x14ac:dyDescent="0.45">
      <c r="AD428"/>
    </row>
    <row r="429" spans="30:30" hidden="1" x14ac:dyDescent="0.45">
      <c r="AD429"/>
    </row>
    <row r="430" spans="30:30" hidden="1" x14ac:dyDescent="0.45">
      <c r="AD430"/>
    </row>
    <row r="431" spans="30:30" hidden="1" x14ac:dyDescent="0.45">
      <c r="AD431"/>
    </row>
    <row r="432" spans="30:30" hidden="1" x14ac:dyDescent="0.45">
      <c r="AD432"/>
    </row>
    <row r="433" spans="30:30" hidden="1" x14ac:dyDescent="0.45">
      <c r="AD433"/>
    </row>
    <row r="434" spans="30:30" hidden="1" x14ac:dyDescent="0.45">
      <c r="AD434"/>
    </row>
    <row r="435" spans="30:30" hidden="1" x14ac:dyDescent="0.45">
      <c r="AD435"/>
    </row>
    <row r="436" spans="30:30" hidden="1" x14ac:dyDescent="0.45">
      <c r="AD436"/>
    </row>
    <row r="437" spans="30:30" hidden="1" x14ac:dyDescent="0.45">
      <c r="AD437"/>
    </row>
    <row r="438" spans="30:30" hidden="1" x14ac:dyDescent="0.45">
      <c r="AD438"/>
    </row>
    <row r="439" spans="30:30" hidden="1" x14ac:dyDescent="0.45">
      <c r="AD439"/>
    </row>
    <row r="440" spans="30:30" hidden="1" x14ac:dyDescent="0.45">
      <c r="AD440"/>
    </row>
    <row r="441" spans="30:30" hidden="1" x14ac:dyDescent="0.45">
      <c r="AD441"/>
    </row>
    <row r="442" spans="30:30" hidden="1" x14ac:dyDescent="0.45">
      <c r="AD442"/>
    </row>
    <row r="443" spans="30:30" hidden="1" x14ac:dyDescent="0.45">
      <c r="AD443"/>
    </row>
    <row r="444" spans="30:30" hidden="1" x14ac:dyDescent="0.45">
      <c r="AD444"/>
    </row>
    <row r="445" spans="30:30" hidden="1" x14ac:dyDescent="0.45">
      <c r="AD445"/>
    </row>
    <row r="446" spans="30:30" hidden="1" x14ac:dyDescent="0.45">
      <c r="AD446"/>
    </row>
    <row r="447" spans="30:30" hidden="1" x14ac:dyDescent="0.45">
      <c r="AD447"/>
    </row>
    <row r="448" spans="30:30" hidden="1" x14ac:dyDescent="0.45">
      <c r="AD448"/>
    </row>
    <row r="449" spans="30:30" hidden="1" x14ac:dyDescent="0.45">
      <c r="AD449"/>
    </row>
    <row r="450" spans="30:30" hidden="1" x14ac:dyDescent="0.45">
      <c r="AD450"/>
    </row>
    <row r="451" spans="30:30" hidden="1" x14ac:dyDescent="0.45">
      <c r="AD451"/>
    </row>
    <row r="452" spans="30:30" hidden="1" x14ac:dyDescent="0.45">
      <c r="AD452"/>
    </row>
    <row r="453" spans="30:30" hidden="1" x14ac:dyDescent="0.45">
      <c r="AD453"/>
    </row>
    <row r="454" spans="30:30" hidden="1" x14ac:dyDescent="0.45">
      <c r="AD454"/>
    </row>
    <row r="455" spans="30:30" hidden="1" x14ac:dyDescent="0.45">
      <c r="AD455"/>
    </row>
    <row r="456" spans="30:30" hidden="1" x14ac:dyDescent="0.45">
      <c r="AD456"/>
    </row>
    <row r="457" spans="30:30" hidden="1" x14ac:dyDescent="0.45">
      <c r="AD457"/>
    </row>
    <row r="458" spans="30:30" hidden="1" x14ac:dyDescent="0.45">
      <c r="AD458"/>
    </row>
    <row r="459" spans="30:30" hidden="1" x14ac:dyDescent="0.45">
      <c r="AD459"/>
    </row>
    <row r="460" spans="30:30" hidden="1" x14ac:dyDescent="0.45">
      <c r="AD460"/>
    </row>
    <row r="461" spans="30:30" hidden="1" x14ac:dyDescent="0.45">
      <c r="AD461"/>
    </row>
    <row r="462" spans="30:30" hidden="1" x14ac:dyDescent="0.45">
      <c r="AD462"/>
    </row>
    <row r="463" spans="30:30" hidden="1" x14ac:dyDescent="0.45">
      <c r="AD463"/>
    </row>
    <row r="464" spans="30:30" hidden="1" x14ac:dyDescent="0.45">
      <c r="AD464"/>
    </row>
    <row r="465" spans="30:30" hidden="1" x14ac:dyDescent="0.45">
      <c r="AD465"/>
    </row>
    <row r="466" spans="30:30" hidden="1" x14ac:dyDescent="0.45">
      <c r="AD466"/>
    </row>
    <row r="467" spans="30:30" hidden="1" x14ac:dyDescent="0.45">
      <c r="AD467"/>
    </row>
    <row r="468" spans="30:30" hidden="1" x14ac:dyDescent="0.45">
      <c r="AD468"/>
    </row>
    <row r="469" spans="30:30" hidden="1" x14ac:dyDescent="0.45">
      <c r="AD469"/>
    </row>
    <row r="470" spans="30:30" hidden="1" x14ac:dyDescent="0.45">
      <c r="AD470"/>
    </row>
    <row r="471" spans="30:30" hidden="1" x14ac:dyDescent="0.45">
      <c r="AD471"/>
    </row>
    <row r="472" spans="30:30" hidden="1" x14ac:dyDescent="0.45">
      <c r="AD472"/>
    </row>
    <row r="473" spans="30:30" hidden="1" x14ac:dyDescent="0.45">
      <c r="AD473"/>
    </row>
    <row r="474" spans="30:30" hidden="1" x14ac:dyDescent="0.45">
      <c r="AD474"/>
    </row>
    <row r="475" spans="30:30" hidden="1" x14ac:dyDescent="0.45">
      <c r="AD475"/>
    </row>
    <row r="476" spans="30:30" hidden="1" x14ac:dyDescent="0.45">
      <c r="AD476"/>
    </row>
    <row r="477" spans="30:30" hidden="1" x14ac:dyDescent="0.45">
      <c r="AD477"/>
    </row>
    <row r="478" spans="30:30" hidden="1" x14ac:dyDescent="0.45">
      <c r="AD478"/>
    </row>
    <row r="479" spans="30:30" hidden="1" x14ac:dyDescent="0.45">
      <c r="AD479"/>
    </row>
    <row r="480" spans="30:30" hidden="1" x14ac:dyDescent="0.45">
      <c r="AD480"/>
    </row>
    <row r="481" spans="30:30" hidden="1" x14ac:dyDescent="0.45">
      <c r="AD481"/>
    </row>
    <row r="482" spans="30:30" hidden="1" x14ac:dyDescent="0.45">
      <c r="AD482"/>
    </row>
    <row r="483" spans="30:30" hidden="1" x14ac:dyDescent="0.45">
      <c r="AD483"/>
    </row>
    <row r="484" spans="30:30" hidden="1" x14ac:dyDescent="0.45">
      <c r="AD484"/>
    </row>
    <row r="485" spans="30:30" hidden="1" x14ac:dyDescent="0.45">
      <c r="AD485"/>
    </row>
    <row r="486" spans="30:30" hidden="1" x14ac:dyDescent="0.45">
      <c r="AD486"/>
    </row>
    <row r="487" spans="30:30" hidden="1" x14ac:dyDescent="0.45">
      <c r="AD487"/>
    </row>
    <row r="488" spans="30:30" hidden="1" x14ac:dyDescent="0.45">
      <c r="AD488"/>
    </row>
    <row r="489" spans="30:30" hidden="1" x14ac:dyDescent="0.45">
      <c r="AD489"/>
    </row>
    <row r="490" spans="30:30" hidden="1" x14ac:dyDescent="0.45">
      <c r="AD490"/>
    </row>
    <row r="491" spans="30:30" hidden="1" x14ac:dyDescent="0.45">
      <c r="AD491"/>
    </row>
    <row r="492" spans="30:30" hidden="1" x14ac:dyDescent="0.45">
      <c r="AD492"/>
    </row>
    <row r="493" spans="30:30" hidden="1" x14ac:dyDescent="0.45">
      <c r="AD493"/>
    </row>
    <row r="494" spans="30:30" hidden="1" x14ac:dyDescent="0.45">
      <c r="AD494"/>
    </row>
    <row r="495" spans="30:30" hidden="1" x14ac:dyDescent="0.45">
      <c r="AD495"/>
    </row>
    <row r="496" spans="30:30" hidden="1" x14ac:dyDescent="0.45">
      <c r="AD496"/>
    </row>
    <row r="497" spans="30:30" hidden="1" x14ac:dyDescent="0.45">
      <c r="AD497"/>
    </row>
    <row r="498" spans="30:30" hidden="1" x14ac:dyDescent="0.45">
      <c r="AD498"/>
    </row>
    <row r="499" spans="30:30" hidden="1" x14ac:dyDescent="0.45">
      <c r="AD499"/>
    </row>
    <row r="500" spans="30:30" hidden="1" x14ac:dyDescent="0.45">
      <c r="AD500"/>
    </row>
    <row r="501" spans="30:30" hidden="1" x14ac:dyDescent="0.45">
      <c r="AD501"/>
    </row>
    <row r="502" spans="30:30" hidden="1" x14ac:dyDescent="0.45">
      <c r="AD502"/>
    </row>
    <row r="503" spans="30:30" hidden="1" x14ac:dyDescent="0.45">
      <c r="AD503"/>
    </row>
    <row r="504" spans="30:30" hidden="1" x14ac:dyDescent="0.45">
      <c r="AD504"/>
    </row>
    <row r="505" spans="30:30" hidden="1" x14ac:dyDescent="0.45">
      <c r="AD505"/>
    </row>
    <row r="506" spans="30:30" hidden="1" x14ac:dyDescent="0.45">
      <c r="AD506"/>
    </row>
    <row r="507" spans="30:30" hidden="1" x14ac:dyDescent="0.45">
      <c r="AD507"/>
    </row>
    <row r="508" spans="30:30" hidden="1" x14ac:dyDescent="0.45">
      <c r="AD508"/>
    </row>
    <row r="509" spans="30:30" hidden="1" x14ac:dyDescent="0.45">
      <c r="AD509"/>
    </row>
    <row r="510" spans="30:30" hidden="1" x14ac:dyDescent="0.45">
      <c r="AD510"/>
    </row>
    <row r="511" spans="30:30" hidden="1" x14ac:dyDescent="0.45">
      <c r="AD511"/>
    </row>
    <row r="512" spans="30:30" hidden="1" x14ac:dyDescent="0.45">
      <c r="AD512"/>
    </row>
    <row r="513" spans="30:30" hidden="1" x14ac:dyDescent="0.45">
      <c r="AD513"/>
    </row>
    <row r="514" spans="30:30" hidden="1" x14ac:dyDescent="0.45">
      <c r="AD514"/>
    </row>
    <row r="515" spans="30:30" hidden="1" x14ac:dyDescent="0.45">
      <c r="AD515"/>
    </row>
    <row r="516" spans="30:30" hidden="1" x14ac:dyDescent="0.45">
      <c r="AD516"/>
    </row>
    <row r="517" spans="30:30" hidden="1" x14ac:dyDescent="0.45">
      <c r="AD517"/>
    </row>
    <row r="518" spans="30:30" hidden="1" x14ac:dyDescent="0.45">
      <c r="AD518"/>
    </row>
    <row r="519" spans="30:30" hidden="1" x14ac:dyDescent="0.45">
      <c r="AD519"/>
    </row>
    <row r="520" spans="30:30" hidden="1" x14ac:dyDescent="0.45">
      <c r="AD520"/>
    </row>
    <row r="521" spans="30:30" hidden="1" x14ac:dyDescent="0.45">
      <c r="AD521"/>
    </row>
    <row r="522" spans="30:30" hidden="1" x14ac:dyDescent="0.45">
      <c r="AD522"/>
    </row>
    <row r="523" spans="30:30" hidden="1" x14ac:dyDescent="0.45">
      <c r="AD523"/>
    </row>
    <row r="524" spans="30:30" hidden="1" x14ac:dyDescent="0.45">
      <c r="AD524"/>
    </row>
    <row r="525" spans="30:30" hidden="1" x14ac:dyDescent="0.45">
      <c r="AD525"/>
    </row>
    <row r="526" spans="30:30" hidden="1" x14ac:dyDescent="0.45">
      <c r="AD526"/>
    </row>
    <row r="527" spans="30:30" hidden="1" x14ac:dyDescent="0.45">
      <c r="AD527"/>
    </row>
    <row r="528" spans="30:30" hidden="1" x14ac:dyDescent="0.45">
      <c r="AD528"/>
    </row>
    <row r="529" spans="30:30" hidden="1" x14ac:dyDescent="0.45">
      <c r="AD529"/>
    </row>
    <row r="530" spans="30:30" hidden="1" x14ac:dyDescent="0.45">
      <c r="AD530"/>
    </row>
    <row r="531" spans="30:30" hidden="1" x14ac:dyDescent="0.45">
      <c r="AD531"/>
    </row>
    <row r="532" spans="30:30" hidden="1" x14ac:dyDescent="0.45">
      <c r="AD532"/>
    </row>
    <row r="533" spans="30:30" hidden="1" x14ac:dyDescent="0.45">
      <c r="AD533"/>
    </row>
    <row r="534" spans="30:30" hidden="1" x14ac:dyDescent="0.45">
      <c r="AD534"/>
    </row>
    <row r="535" spans="30:30" hidden="1" x14ac:dyDescent="0.45">
      <c r="AD535"/>
    </row>
    <row r="536" spans="30:30" hidden="1" x14ac:dyDescent="0.45">
      <c r="AD536"/>
    </row>
    <row r="537" spans="30:30" hidden="1" x14ac:dyDescent="0.45">
      <c r="AD537"/>
    </row>
    <row r="538" spans="30:30" hidden="1" x14ac:dyDescent="0.45">
      <c r="AD538"/>
    </row>
    <row r="539" spans="30:30" hidden="1" x14ac:dyDescent="0.45">
      <c r="AD539"/>
    </row>
    <row r="540" spans="30:30" hidden="1" x14ac:dyDescent="0.45">
      <c r="AD540"/>
    </row>
    <row r="541" spans="30:30" hidden="1" x14ac:dyDescent="0.45">
      <c r="AD541"/>
    </row>
    <row r="542" spans="30:30" hidden="1" x14ac:dyDescent="0.45">
      <c r="AD542"/>
    </row>
    <row r="543" spans="30:30" hidden="1" x14ac:dyDescent="0.45">
      <c r="AD543"/>
    </row>
    <row r="544" spans="30:30" hidden="1" x14ac:dyDescent="0.45">
      <c r="AD544"/>
    </row>
    <row r="545" spans="30:30" hidden="1" x14ac:dyDescent="0.45">
      <c r="AD545"/>
    </row>
    <row r="546" spans="30:30" hidden="1" x14ac:dyDescent="0.45">
      <c r="AD546"/>
    </row>
    <row r="547" spans="30:30" hidden="1" x14ac:dyDescent="0.45">
      <c r="AD547"/>
    </row>
    <row r="548" spans="30:30" hidden="1" x14ac:dyDescent="0.45">
      <c r="AD548"/>
    </row>
    <row r="549" spans="30:30" hidden="1" x14ac:dyDescent="0.45">
      <c r="AD549"/>
    </row>
    <row r="550" spans="30:30" hidden="1" x14ac:dyDescent="0.45">
      <c r="AD550"/>
    </row>
    <row r="551" spans="30:30" hidden="1" x14ac:dyDescent="0.45">
      <c r="AD551"/>
    </row>
    <row r="552" spans="30:30" hidden="1" x14ac:dyDescent="0.45">
      <c r="AD552"/>
    </row>
    <row r="553" spans="30:30" hidden="1" x14ac:dyDescent="0.45">
      <c r="AD553"/>
    </row>
    <row r="554" spans="30:30" hidden="1" x14ac:dyDescent="0.45">
      <c r="AD554"/>
    </row>
    <row r="555" spans="30:30" hidden="1" x14ac:dyDescent="0.45">
      <c r="AD555"/>
    </row>
    <row r="556" spans="30:30" hidden="1" x14ac:dyDescent="0.45">
      <c r="AD556"/>
    </row>
    <row r="557" spans="30:30" hidden="1" x14ac:dyDescent="0.45">
      <c r="AD557"/>
    </row>
    <row r="558" spans="30:30" hidden="1" x14ac:dyDescent="0.45">
      <c r="AD558"/>
    </row>
    <row r="559" spans="30:30" hidden="1" x14ac:dyDescent="0.45">
      <c r="AD559"/>
    </row>
    <row r="560" spans="30:30" hidden="1" x14ac:dyDescent="0.45">
      <c r="AD560"/>
    </row>
    <row r="561" spans="30:30" hidden="1" x14ac:dyDescent="0.45">
      <c r="AD561"/>
    </row>
    <row r="562" spans="30:30" hidden="1" x14ac:dyDescent="0.45">
      <c r="AD562"/>
    </row>
    <row r="563" spans="30:30" hidden="1" x14ac:dyDescent="0.45">
      <c r="AD563"/>
    </row>
    <row r="564" spans="30:30" hidden="1" x14ac:dyDescent="0.45">
      <c r="AD564"/>
    </row>
    <row r="565" spans="30:30" hidden="1" x14ac:dyDescent="0.45">
      <c r="AD565"/>
    </row>
    <row r="566" spans="30:30" hidden="1" x14ac:dyDescent="0.45">
      <c r="AD566"/>
    </row>
    <row r="567" spans="30:30" hidden="1" x14ac:dyDescent="0.45">
      <c r="AD567"/>
    </row>
    <row r="568" spans="30:30" hidden="1" x14ac:dyDescent="0.45">
      <c r="AD568"/>
    </row>
    <row r="569" spans="30:30" hidden="1" x14ac:dyDescent="0.45">
      <c r="AD569"/>
    </row>
    <row r="570" spans="30:30" hidden="1" x14ac:dyDescent="0.45">
      <c r="AD570"/>
    </row>
    <row r="571" spans="30:30" hidden="1" x14ac:dyDescent="0.45">
      <c r="AD571"/>
    </row>
    <row r="572" spans="30:30" hidden="1" x14ac:dyDescent="0.45">
      <c r="AD572"/>
    </row>
    <row r="573" spans="30:30" hidden="1" x14ac:dyDescent="0.45">
      <c r="AD573"/>
    </row>
    <row r="574" spans="30:30" hidden="1" x14ac:dyDescent="0.45">
      <c r="AD574"/>
    </row>
    <row r="575" spans="30:30" hidden="1" x14ac:dyDescent="0.45">
      <c r="AD575"/>
    </row>
    <row r="576" spans="30:30" hidden="1" x14ac:dyDescent="0.45">
      <c r="AD576"/>
    </row>
    <row r="577" spans="30:30" hidden="1" x14ac:dyDescent="0.45">
      <c r="AD577"/>
    </row>
    <row r="578" spans="30:30" hidden="1" x14ac:dyDescent="0.45">
      <c r="AD578"/>
    </row>
    <row r="579" spans="30:30" hidden="1" x14ac:dyDescent="0.45">
      <c r="AD579"/>
    </row>
    <row r="580" spans="30:30" hidden="1" x14ac:dyDescent="0.45">
      <c r="AD580"/>
    </row>
    <row r="581" spans="30:30" hidden="1" x14ac:dyDescent="0.45">
      <c r="AD581"/>
    </row>
    <row r="582" spans="30:30" hidden="1" x14ac:dyDescent="0.45">
      <c r="AD582"/>
    </row>
    <row r="583" spans="30:30" hidden="1" x14ac:dyDescent="0.45">
      <c r="AD583"/>
    </row>
    <row r="584" spans="30:30" hidden="1" x14ac:dyDescent="0.45">
      <c r="AD584"/>
    </row>
    <row r="585" spans="30:30" hidden="1" x14ac:dyDescent="0.45">
      <c r="AD585"/>
    </row>
    <row r="586" spans="30:30" hidden="1" x14ac:dyDescent="0.45">
      <c r="AD586"/>
    </row>
    <row r="587" spans="30:30" hidden="1" x14ac:dyDescent="0.45">
      <c r="AD587"/>
    </row>
    <row r="588" spans="30:30" hidden="1" x14ac:dyDescent="0.45">
      <c r="AD588"/>
    </row>
    <row r="589" spans="30:30" hidden="1" x14ac:dyDescent="0.45">
      <c r="AD589"/>
    </row>
    <row r="590" spans="30:30" hidden="1" x14ac:dyDescent="0.45">
      <c r="AD590"/>
    </row>
    <row r="591" spans="30:30" hidden="1" x14ac:dyDescent="0.45">
      <c r="AD591"/>
    </row>
    <row r="592" spans="30:30" hidden="1" x14ac:dyDescent="0.45">
      <c r="AD592"/>
    </row>
    <row r="593" spans="30:30" hidden="1" x14ac:dyDescent="0.45">
      <c r="AD593"/>
    </row>
    <row r="594" spans="30:30" hidden="1" x14ac:dyDescent="0.45">
      <c r="AD594"/>
    </row>
    <row r="595" spans="30:30" hidden="1" x14ac:dyDescent="0.45">
      <c r="AD595"/>
    </row>
    <row r="596" spans="30:30" hidden="1" x14ac:dyDescent="0.45">
      <c r="AD596"/>
    </row>
    <row r="597" spans="30:30" hidden="1" x14ac:dyDescent="0.45">
      <c r="AD597"/>
    </row>
    <row r="598" spans="30:30" hidden="1" x14ac:dyDescent="0.45">
      <c r="AD598"/>
    </row>
    <row r="599" spans="30:30" hidden="1" x14ac:dyDescent="0.45">
      <c r="AD599"/>
    </row>
    <row r="600" spans="30:30" hidden="1" x14ac:dyDescent="0.45">
      <c r="AD600"/>
    </row>
    <row r="601" spans="30:30" hidden="1" x14ac:dyDescent="0.45">
      <c r="AD601"/>
    </row>
    <row r="602" spans="30:30" hidden="1" x14ac:dyDescent="0.45">
      <c r="AD602"/>
    </row>
    <row r="603" spans="30:30" hidden="1" x14ac:dyDescent="0.45">
      <c r="AD603"/>
    </row>
    <row r="604" spans="30:30" hidden="1" x14ac:dyDescent="0.45">
      <c r="AD604"/>
    </row>
    <row r="605" spans="30:30" hidden="1" x14ac:dyDescent="0.45">
      <c r="AD605"/>
    </row>
    <row r="606" spans="30:30" hidden="1" x14ac:dyDescent="0.45">
      <c r="AD606"/>
    </row>
    <row r="607" spans="30:30" hidden="1" x14ac:dyDescent="0.45">
      <c r="AD607"/>
    </row>
    <row r="608" spans="30:30" hidden="1" x14ac:dyDescent="0.45">
      <c r="AD608"/>
    </row>
    <row r="609" spans="30:30" hidden="1" x14ac:dyDescent="0.45">
      <c r="AD609"/>
    </row>
    <row r="610" spans="30:30" hidden="1" x14ac:dyDescent="0.45">
      <c r="AD610"/>
    </row>
    <row r="611" spans="30:30" hidden="1" x14ac:dyDescent="0.45">
      <c r="AD611"/>
    </row>
    <row r="612" spans="30:30" hidden="1" x14ac:dyDescent="0.45">
      <c r="AD612"/>
    </row>
    <row r="613" spans="30:30" hidden="1" x14ac:dyDescent="0.45">
      <c r="AD613"/>
    </row>
    <row r="614" spans="30:30" hidden="1" x14ac:dyDescent="0.45">
      <c r="AD614"/>
    </row>
    <row r="615" spans="30:30" hidden="1" x14ac:dyDescent="0.45">
      <c r="AD615"/>
    </row>
    <row r="616" spans="30:30" hidden="1" x14ac:dyDescent="0.45">
      <c r="AD616"/>
    </row>
    <row r="617" spans="30:30" hidden="1" x14ac:dyDescent="0.45">
      <c r="AD617"/>
    </row>
    <row r="618" spans="30:30" hidden="1" x14ac:dyDescent="0.45">
      <c r="AD618"/>
    </row>
    <row r="619" spans="30:30" hidden="1" x14ac:dyDescent="0.45">
      <c r="AD619"/>
    </row>
    <row r="620" spans="30:30" hidden="1" x14ac:dyDescent="0.45">
      <c r="AD620"/>
    </row>
    <row r="621" spans="30:30" hidden="1" x14ac:dyDescent="0.45">
      <c r="AD621"/>
    </row>
    <row r="622" spans="30:30" hidden="1" x14ac:dyDescent="0.45">
      <c r="AD622"/>
    </row>
    <row r="623" spans="30:30" hidden="1" x14ac:dyDescent="0.45">
      <c r="AD623"/>
    </row>
    <row r="624" spans="30:30" hidden="1" x14ac:dyDescent="0.45">
      <c r="AD624"/>
    </row>
    <row r="625" spans="30:30" hidden="1" x14ac:dyDescent="0.45">
      <c r="AD625"/>
    </row>
    <row r="626" spans="30:30" hidden="1" x14ac:dyDescent="0.45">
      <c r="AD626"/>
    </row>
    <row r="627" spans="30:30" hidden="1" x14ac:dyDescent="0.45">
      <c r="AD627"/>
    </row>
    <row r="628" spans="30:30" hidden="1" x14ac:dyDescent="0.45">
      <c r="AD628"/>
    </row>
    <row r="629" spans="30:30" hidden="1" x14ac:dyDescent="0.45">
      <c r="AD629"/>
    </row>
    <row r="630" spans="30:30" hidden="1" x14ac:dyDescent="0.45">
      <c r="AD630"/>
    </row>
    <row r="631" spans="30:30" hidden="1" x14ac:dyDescent="0.45">
      <c r="AD631"/>
    </row>
    <row r="632" spans="30:30" hidden="1" x14ac:dyDescent="0.45">
      <c r="AD632"/>
    </row>
    <row r="633" spans="30:30" hidden="1" x14ac:dyDescent="0.45">
      <c r="AD633"/>
    </row>
    <row r="634" spans="30:30" hidden="1" x14ac:dyDescent="0.45">
      <c r="AD634"/>
    </row>
    <row r="635" spans="30:30" hidden="1" x14ac:dyDescent="0.45">
      <c r="AD635"/>
    </row>
    <row r="636" spans="30:30" hidden="1" x14ac:dyDescent="0.45">
      <c r="AD636"/>
    </row>
    <row r="637" spans="30:30" hidden="1" x14ac:dyDescent="0.45">
      <c r="AD637"/>
    </row>
    <row r="638" spans="30:30" hidden="1" x14ac:dyDescent="0.45">
      <c r="AD638"/>
    </row>
    <row r="639" spans="30:30" hidden="1" x14ac:dyDescent="0.45">
      <c r="AD639"/>
    </row>
    <row r="640" spans="30:30" hidden="1" x14ac:dyDescent="0.45">
      <c r="AD640"/>
    </row>
    <row r="641" spans="30:30" hidden="1" x14ac:dyDescent="0.45">
      <c r="AD641"/>
    </row>
    <row r="642" spans="30:30" hidden="1" x14ac:dyDescent="0.45">
      <c r="AD642"/>
    </row>
    <row r="643" spans="30:30" hidden="1" x14ac:dyDescent="0.45">
      <c r="AD643"/>
    </row>
    <row r="644" spans="30:30" hidden="1" x14ac:dyDescent="0.45">
      <c r="AD644"/>
    </row>
    <row r="645" spans="30:30" hidden="1" x14ac:dyDescent="0.45">
      <c r="AD645"/>
    </row>
    <row r="646" spans="30:30" hidden="1" x14ac:dyDescent="0.45">
      <c r="AD646"/>
    </row>
    <row r="647" spans="30:30" hidden="1" x14ac:dyDescent="0.45">
      <c r="AD647"/>
    </row>
    <row r="648" spans="30:30" hidden="1" x14ac:dyDescent="0.45">
      <c r="AD648"/>
    </row>
    <row r="649" spans="30:30" hidden="1" x14ac:dyDescent="0.45">
      <c r="AD649"/>
    </row>
    <row r="650" spans="30:30" hidden="1" x14ac:dyDescent="0.45">
      <c r="AD650"/>
    </row>
    <row r="651" spans="30:30" hidden="1" x14ac:dyDescent="0.45">
      <c r="AD651"/>
    </row>
    <row r="652" spans="30:30" hidden="1" x14ac:dyDescent="0.45">
      <c r="AD652"/>
    </row>
    <row r="653" spans="30:30" hidden="1" x14ac:dyDescent="0.45">
      <c r="AD653"/>
    </row>
    <row r="654" spans="30:30" hidden="1" x14ac:dyDescent="0.45">
      <c r="AD654"/>
    </row>
    <row r="655" spans="30:30" hidden="1" x14ac:dyDescent="0.45">
      <c r="AD655"/>
    </row>
    <row r="656" spans="30:30" hidden="1" x14ac:dyDescent="0.45">
      <c r="AD656"/>
    </row>
    <row r="657" spans="30:30" hidden="1" x14ac:dyDescent="0.45">
      <c r="AD657"/>
    </row>
    <row r="658" spans="30:30" hidden="1" x14ac:dyDescent="0.45">
      <c r="AD658"/>
    </row>
    <row r="659" spans="30:30" hidden="1" x14ac:dyDescent="0.45">
      <c r="AD659"/>
    </row>
    <row r="660" spans="30:30" hidden="1" x14ac:dyDescent="0.45">
      <c r="AD660"/>
    </row>
    <row r="661" spans="30:30" hidden="1" x14ac:dyDescent="0.45">
      <c r="AD661"/>
    </row>
    <row r="662" spans="30:30" hidden="1" x14ac:dyDescent="0.45">
      <c r="AD662"/>
    </row>
    <row r="663" spans="30:30" hidden="1" x14ac:dyDescent="0.45">
      <c r="AD663"/>
    </row>
    <row r="664" spans="30:30" hidden="1" x14ac:dyDescent="0.45">
      <c r="AD664"/>
    </row>
    <row r="665" spans="30:30" hidden="1" x14ac:dyDescent="0.45">
      <c r="AD665"/>
    </row>
    <row r="666" spans="30:30" hidden="1" x14ac:dyDescent="0.45">
      <c r="AD666"/>
    </row>
    <row r="667" spans="30:30" hidden="1" x14ac:dyDescent="0.45">
      <c r="AD667"/>
    </row>
    <row r="668" spans="30:30" hidden="1" x14ac:dyDescent="0.45">
      <c r="AD668"/>
    </row>
    <row r="669" spans="30:30" hidden="1" x14ac:dyDescent="0.45">
      <c r="AD669"/>
    </row>
    <row r="670" spans="30:30" hidden="1" x14ac:dyDescent="0.45">
      <c r="AD670"/>
    </row>
    <row r="671" spans="30:30" hidden="1" x14ac:dyDescent="0.45">
      <c r="AD671"/>
    </row>
    <row r="672" spans="30:30" hidden="1" x14ac:dyDescent="0.45">
      <c r="AD672"/>
    </row>
    <row r="673" spans="30:30" hidden="1" x14ac:dyDescent="0.45">
      <c r="AD673"/>
    </row>
    <row r="674" spans="30:30" hidden="1" x14ac:dyDescent="0.45">
      <c r="AD674"/>
    </row>
    <row r="675" spans="30:30" hidden="1" x14ac:dyDescent="0.45">
      <c r="AD675"/>
    </row>
    <row r="676" spans="30:30" hidden="1" x14ac:dyDescent="0.45">
      <c r="AD676"/>
    </row>
    <row r="677" spans="30:30" hidden="1" x14ac:dyDescent="0.45">
      <c r="AD677"/>
    </row>
    <row r="678" spans="30:30" hidden="1" x14ac:dyDescent="0.45">
      <c r="AD678"/>
    </row>
    <row r="679" spans="30:30" hidden="1" x14ac:dyDescent="0.45">
      <c r="AD679"/>
    </row>
    <row r="680" spans="30:30" hidden="1" x14ac:dyDescent="0.45">
      <c r="AD680"/>
    </row>
    <row r="681" spans="30:30" hidden="1" x14ac:dyDescent="0.45">
      <c r="AD681"/>
    </row>
    <row r="682" spans="30:30" hidden="1" x14ac:dyDescent="0.45">
      <c r="AD682"/>
    </row>
    <row r="683" spans="30:30" hidden="1" x14ac:dyDescent="0.45">
      <c r="AD683"/>
    </row>
    <row r="684" spans="30:30" hidden="1" x14ac:dyDescent="0.45">
      <c r="AD684"/>
    </row>
    <row r="685" spans="30:30" hidden="1" x14ac:dyDescent="0.45">
      <c r="AD685"/>
    </row>
    <row r="686" spans="30:30" hidden="1" x14ac:dyDescent="0.45">
      <c r="AD686"/>
    </row>
    <row r="687" spans="30:30" hidden="1" x14ac:dyDescent="0.45">
      <c r="AD687"/>
    </row>
    <row r="688" spans="30:30" hidden="1" x14ac:dyDescent="0.45">
      <c r="AD688"/>
    </row>
    <row r="689" spans="30:30" hidden="1" x14ac:dyDescent="0.45">
      <c r="AD689"/>
    </row>
    <row r="690" spans="30:30" hidden="1" x14ac:dyDescent="0.45">
      <c r="AD690"/>
    </row>
    <row r="691" spans="30:30" hidden="1" x14ac:dyDescent="0.45">
      <c r="AD691"/>
    </row>
    <row r="692" spans="30:30" hidden="1" x14ac:dyDescent="0.45">
      <c r="AD692"/>
    </row>
    <row r="693" spans="30:30" hidden="1" x14ac:dyDescent="0.45">
      <c r="AD693"/>
    </row>
    <row r="694" spans="30:30" hidden="1" x14ac:dyDescent="0.45">
      <c r="AD694"/>
    </row>
    <row r="695" spans="30:30" hidden="1" x14ac:dyDescent="0.45">
      <c r="AD695"/>
    </row>
    <row r="696" spans="30:30" hidden="1" x14ac:dyDescent="0.45">
      <c r="AD696"/>
    </row>
    <row r="697" spans="30:30" hidden="1" x14ac:dyDescent="0.45">
      <c r="AD697"/>
    </row>
    <row r="698" spans="30:30" hidden="1" x14ac:dyDescent="0.45">
      <c r="AD698"/>
    </row>
    <row r="699" spans="30:30" hidden="1" x14ac:dyDescent="0.45">
      <c r="AD699"/>
    </row>
    <row r="700" spans="30:30" hidden="1" x14ac:dyDescent="0.45">
      <c r="AD700"/>
    </row>
    <row r="701" spans="30:30" hidden="1" x14ac:dyDescent="0.45">
      <c r="AD701"/>
    </row>
    <row r="702" spans="30:30" hidden="1" x14ac:dyDescent="0.45">
      <c r="AD702"/>
    </row>
    <row r="703" spans="30:30" hidden="1" x14ac:dyDescent="0.45">
      <c r="AD703"/>
    </row>
    <row r="704" spans="30:30" hidden="1" x14ac:dyDescent="0.45">
      <c r="AD704"/>
    </row>
    <row r="705" spans="30:30" hidden="1" x14ac:dyDescent="0.45">
      <c r="AD705"/>
    </row>
    <row r="706" spans="30:30" hidden="1" x14ac:dyDescent="0.45">
      <c r="AD706"/>
    </row>
    <row r="707" spans="30:30" hidden="1" x14ac:dyDescent="0.45">
      <c r="AD707"/>
    </row>
    <row r="708" spans="30:30" hidden="1" x14ac:dyDescent="0.45">
      <c r="AD708"/>
    </row>
    <row r="709" spans="30:30" hidden="1" x14ac:dyDescent="0.45">
      <c r="AD709"/>
    </row>
    <row r="710" spans="30:30" hidden="1" x14ac:dyDescent="0.45">
      <c r="AD710"/>
    </row>
    <row r="711" spans="30:30" hidden="1" x14ac:dyDescent="0.45">
      <c r="AD711"/>
    </row>
    <row r="712" spans="30:30" hidden="1" x14ac:dyDescent="0.45">
      <c r="AD712"/>
    </row>
    <row r="713" spans="30:30" hidden="1" x14ac:dyDescent="0.45">
      <c r="AD713"/>
    </row>
    <row r="714" spans="30:30" hidden="1" x14ac:dyDescent="0.45">
      <c r="AD714"/>
    </row>
    <row r="715" spans="30:30" hidden="1" x14ac:dyDescent="0.45">
      <c r="AD715"/>
    </row>
    <row r="716" spans="30:30" hidden="1" x14ac:dyDescent="0.45">
      <c r="AD716"/>
    </row>
    <row r="717" spans="30:30" hidden="1" x14ac:dyDescent="0.45">
      <c r="AD717"/>
    </row>
    <row r="718" spans="30:30" hidden="1" x14ac:dyDescent="0.45">
      <c r="AD718"/>
    </row>
    <row r="719" spans="30:30" hidden="1" x14ac:dyDescent="0.45">
      <c r="AD719"/>
    </row>
    <row r="720" spans="30:30" hidden="1" x14ac:dyDescent="0.45">
      <c r="AD720"/>
    </row>
    <row r="721" spans="30:30" hidden="1" x14ac:dyDescent="0.45">
      <c r="AD721"/>
    </row>
    <row r="722" spans="30:30" hidden="1" x14ac:dyDescent="0.45">
      <c r="AD722"/>
    </row>
    <row r="723" spans="30:30" hidden="1" x14ac:dyDescent="0.45">
      <c r="AD723"/>
    </row>
    <row r="724" spans="30:30" hidden="1" x14ac:dyDescent="0.45">
      <c r="AD724"/>
    </row>
    <row r="725" spans="30:30" hidden="1" x14ac:dyDescent="0.45"/>
    <row r="726" spans="30:30" hidden="1" x14ac:dyDescent="0.45"/>
    <row r="727" spans="30:30" hidden="1" x14ac:dyDescent="0.45"/>
    <row r="728" spans="30:30" hidden="1" x14ac:dyDescent="0.45"/>
    <row r="729" spans="30:30" hidden="1" x14ac:dyDescent="0.45"/>
    <row r="730" spans="30:30" hidden="1" x14ac:dyDescent="0.45"/>
    <row r="731" spans="30:30" hidden="1" x14ac:dyDescent="0.45"/>
    <row r="732" spans="30:30" hidden="1" x14ac:dyDescent="0.45"/>
    <row r="733" spans="30:30" hidden="1" x14ac:dyDescent="0.45"/>
    <row r="734" spans="30:30" hidden="1" x14ac:dyDescent="0.45"/>
    <row r="735" spans="30:30" hidden="1" x14ac:dyDescent="0.45"/>
    <row r="736" spans="30:30"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spans="31:31" hidden="1" x14ac:dyDescent="0.45"/>
    <row r="1202" spans="31:31" hidden="1" x14ac:dyDescent="0.45"/>
    <row r="1203" spans="31:31" hidden="1" x14ac:dyDescent="0.45"/>
    <row r="1204" spans="31:31" hidden="1" x14ac:dyDescent="0.45"/>
    <row r="1205" spans="31:31" hidden="1" x14ac:dyDescent="0.45"/>
    <row r="1206" spans="31:31" hidden="1" x14ac:dyDescent="0.45"/>
    <row r="1207" spans="31:31" hidden="1" x14ac:dyDescent="0.45"/>
    <row r="1208" spans="31:31" hidden="1" x14ac:dyDescent="0.45"/>
    <row r="1209" spans="31:31" hidden="1" x14ac:dyDescent="0.45"/>
    <row r="1210" spans="31:31" hidden="1" x14ac:dyDescent="0.45"/>
    <row r="1211" spans="31:31" hidden="1" x14ac:dyDescent="0.45"/>
    <row r="1212" spans="31:31" hidden="1" x14ac:dyDescent="0.45">
      <c r="AE1212" s="61"/>
    </row>
  </sheetData>
  <sheetProtection sheet="1" formatColumns="0" formatRows="0" selectLockedCells="1"/>
  <mergeCells count="39">
    <mergeCell ref="C27:F27"/>
    <mergeCell ref="I27:P32"/>
    <mergeCell ref="C29:F29"/>
    <mergeCell ref="B32:F32"/>
    <mergeCell ref="B33:D33"/>
    <mergeCell ref="I33:P36"/>
    <mergeCell ref="B34:D34"/>
    <mergeCell ref="B35:D35"/>
    <mergeCell ref="B18:C18"/>
    <mergeCell ref="E18:F18"/>
    <mergeCell ref="I18:P23"/>
    <mergeCell ref="D19:F19"/>
    <mergeCell ref="C22:F22"/>
    <mergeCell ref="C24:F24"/>
    <mergeCell ref="I24:P26"/>
    <mergeCell ref="C25:C26"/>
    <mergeCell ref="E25:E26"/>
    <mergeCell ref="B13:C13"/>
    <mergeCell ref="I13:J13"/>
    <mergeCell ref="B14:C14"/>
    <mergeCell ref="I14:J14"/>
    <mergeCell ref="I15:J15"/>
    <mergeCell ref="B16:C16"/>
    <mergeCell ref="E16:F16"/>
    <mergeCell ref="I16:P17"/>
    <mergeCell ref="B17:C17"/>
    <mergeCell ref="D5:F5"/>
    <mergeCell ref="C7:F7"/>
    <mergeCell ref="B8:G9"/>
    <mergeCell ref="I10:J10"/>
    <mergeCell ref="I11:Q11"/>
    <mergeCell ref="B12:C12"/>
    <mergeCell ref="I12:J12"/>
    <mergeCell ref="B1:M1"/>
    <mergeCell ref="Y1:Z1"/>
    <mergeCell ref="E2:E3"/>
    <mergeCell ref="F2:F3"/>
    <mergeCell ref="K2:Q2"/>
    <mergeCell ref="D4:E4"/>
  </mergeCells>
  <conditionalFormatting sqref="B4:D4">
    <cfRule type="expression" dxfId="183" priority="37">
      <formula>MaxFDP_AcclimatisedYN&lt;&gt;"No"</formula>
    </cfRule>
  </conditionalFormatting>
  <conditionalFormatting sqref="C2">
    <cfRule type="expression" dxfId="182" priority="39">
      <formula>ISBLANK($C$2)</formula>
    </cfRule>
  </conditionalFormatting>
  <conditionalFormatting sqref="C3">
    <cfRule type="expression" dxfId="181" priority="19">
      <formula>AND(ISNUMBER(MaxFDP_NumSectors),MaxFDP_NumSectors&gt;2,MaxFDP_SignOn_L_TimeOnly&gt;TIME(2,0,0),MaxFDP_SignOn_L_TimeOnly&lt;TIME(6,0,0))</formula>
    </cfRule>
    <cfRule type="expression" dxfId="180" priority="38">
      <formula>NOT(ISNUMBER($C$3))</formula>
    </cfRule>
  </conditionalFormatting>
  <conditionalFormatting sqref="C4">
    <cfRule type="expression" dxfId="179" priority="36">
      <formula>MaxFDP_AcclimatisedYN&lt;&gt;"No"</formula>
    </cfRule>
    <cfRule type="expression" dxfId="178" priority="41">
      <formula>AND($C$2="No",ISBLANK($C$4))</formula>
    </cfRule>
  </conditionalFormatting>
  <conditionalFormatting sqref="C5 F2 C22">
    <cfRule type="expression" dxfId="177" priority="26">
      <formula>MaxFDP_WOCL_ES_Nights="5th"</formula>
    </cfRule>
  </conditionalFormatting>
  <conditionalFormatting sqref="C5">
    <cfRule type="expression" dxfId="176" priority="25">
      <formula>ISBLANK($C$5)</formula>
    </cfRule>
  </conditionalFormatting>
  <conditionalFormatting sqref="C6 F6">
    <cfRule type="expression" dxfId="175" priority="14">
      <formula>AND(ISNUMBER($C$6),NOT(ISBLANK($F$6)))</formula>
    </cfRule>
  </conditionalFormatting>
  <conditionalFormatting sqref="D2">
    <cfRule type="expression" dxfId="174" priority="6">
      <formula>MaxFDP_AcclimatisedYN&lt;&gt;"Yes"</formula>
    </cfRule>
    <cfRule type="expression" dxfId="173" priority="7">
      <formula>AND($C$2="Yes",NOT(ISNUMBER($D$2)))</formula>
    </cfRule>
  </conditionalFormatting>
  <conditionalFormatting sqref="D3">
    <cfRule type="expression" dxfId="172" priority="20">
      <formula>AND(MaxFDP_SignOn_L_TimeOnly&gt;TIME(2,0,0),MaxFDP_SignOn_L_TimeOnly&lt;TIME(6,0,0))</formula>
    </cfRule>
  </conditionalFormatting>
  <conditionalFormatting sqref="D5">
    <cfRule type="expression" dxfId="171" priority="28">
      <formula>MaxFDP_AcclimatisedYN&lt;&gt;"No"</formula>
    </cfRule>
  </conditionalFormatting>
  <conditionalFormatting sqref="D12">
    <cfRule type="expression" dxfId="170" priority="43">
      <formula>ISBLANK($D$12)</formula>
    </cfRule>
  </conditionalFormatting>
  <conditionalFormatting sqref="D13">
    <cfRule type="expression" dxfId="169" priority="22">
      <formula>ISBLANK($D$13)</formula>
    </cfRule>
  </conditionalFormatting>
  <conditionalFormatting sqref="D14">
    <cfRule type="expression" dxfId="168" priority="21">
      <formula>ISBLANK($D$14)</formula>
    </cfRule>
  </conditionalFormatting>
  <conditionalFormatting sqref="D16 D18">
    <cfRule type="expression" dxfId="167" priority="40">
      <formula>NOT(ISNUMBER($D$18))</formula>
    </cfRule>
  </conditionalFormatting>
  <conditionalFormatting sqref="D17">
    <cfRule type="expression" dxfId="166" priority="11">
      <formula>NOT(ISNUMBER($D$17))</formula>
    </cfRule>
  </conditionalFormatting>
  <conditionalFormatting sqref="D6:F6">
    <cfRule type="expression" dxfId="165" priority="15">
      <formula>ISBLANK($C$6)</formula>
    </cfRule>
  </conditionalFormatting>
  <conditionalFormatting sqref="D19:F19">
    <cfRule type="expression" dxfId="164" priority="4">
      <formula>AND(ISNUMBER(D19),D19&gt;MaxFDP_MaxFDP+TIME(1,0,0))</formula>
    </cfRule>
    <cfRule type="expression" dxfId="163" priority="5">
      <formula>AND(ISNUMBER(D19),D19&gt;MaxFDP_MaxFDP)</formula>
    </cfRule>
  </conditionalFormatting>
  <conditionalFormatting sqref="E12">
    <cfRule type="expression" dxfId="162" priority="24">
      <formula>NOT(ISNUMBER($E$12))</formula>
    </cfRule>
  </conditionalFormatting>
  <conditionalFormatting sqref="E12:E13 F12:F14 D16:D18">
    <cfRule type="expression" dxfId="161" priority="1" stopIfTrue="1">
      <formula>AND(NOT(ISBLANK(D12)),NOT(ISNUMBER(D12)))</formula>
    </cfRule>
  </conditionalFormatting>
  <conditionalFormatting sqref="E13">
    <cfRule type="expression" dxfId="160" priority="23">
      <formula>NOT(ISNUMBER($E$13))</formula>
    </cfRule>
  </conditionalFormatting>
  <conditionalFormatting sqref="E14">
    <cfRule type="expression" dxfId="159" priority="29">
      <formula>$E$14="Err"</formula>
    </cfRule>
  </conditionalFormatting>
  <conditionalFormatting sqref="E23">
    <cfRule type="expression" dxfId="158" priority="34">
      <formula>NOT(ISNUMBER($E$23))</formula>
    </cfRule>
    <cfRule type="expression" dxfId="157" priority="44">
      <formula>AND(NOT(ISBLANK(MaxFDP_LSect_Out_Station)),NOT(ISNUMBER(E23)))</formula>
    </cfRule>
  </conditionalFormatting>
  <conditionalFormatting sqref="E25:E26">
    <cfRule type="expression" dxfId="156" priority="35">
      <formula>NOT(ISNUMBER($E$25))</formula>
    </cfRule>
  </conditionalFormatting>
  <conditionalFormatting sqref="E28">
    <cfRule type="expression" dxfId="155" priority="32">
      <formula>NOT(ISNUMBER($E$23))</formula>
    </cfRule>
    <cfRule type="expression" dxfId="154" priority="33">
      <formula>AND(NOT(ISBLANK(MaxFDP_LSect_Out_Station)),NOT(ISNUMBER(E28)))</formula>
    </cfRule>
  </conditionalFormatting>
  <conditionalFormatting sqref="E30">
    <cfRule type="expression" dxfId="153" priority="2">
      <formula>NOT(ISNUMBER($E$23))</formula>
    </cfRule>
    <cfRule type="expression" dxfId="152" priority="3">
      <formula>AND(NOT(ISBLANK(MaxFDP_LSect_Out_Station)),NOT(ISNUMBER(E30)))</formula>
    </cfRule>
  </conditionalFormatting>
  <conditionalFormatting sqref="F2 C5 C22">
    <cfRule type="expression" dxfId="151" priority="27">
      <formula>MaxFDP_WOCL_ES_Nights="4th"</formula>
    </cfRule>
  </conditionalFormatting>
  <conditionalFormatting sqref="F2 C22">
    <cfRule type="expression" dxfId="150" priority="13">
      <formula>AND(ISNUMBER($C$6),NOT(ISBLANK($F$6)))</formula>
    </cfRule>
  </conditionalFormatting>
  <conditionalFormatting sqref="F6 C6">
    <cfRule type="expression" dxfId="149" priority="16">
      <formula>AND(ISNUMBER(MaxFDP_StbyStartZ),ISBLANK(maxFDP_StbyDecrement))</formula>
    </cfRule>
  </conditionalFormatting>
  <conditionalFormatting sqref="F12">
    <cfRule type="expression" dxfId="148" priority="42">
      <formula>NOT(ISNUMBER($F$12))</formula>
    </cfRule>
  </conditionalFormatting>
  <conditionalFormatting sqref="F13">
    <cfRule type="expression" dxfId="147" priority="31">
      <formula>NOT(ISNUMBER($F$13))</formula>
    </cfRule>
  </conditionalFormatting>
  <conditionalFormatting sqref="F14">
    <cfRule type="expression" dxfId="146" priority="30">
      <formula>NOT(ISNUMBER($F$14))</formula>
    </cfRule>
  </conditionalFormatting>
  <conditionalFormatting sqref="F17">
    <cfRule type="expression" dxfId="145" priority="8">
      <formula>AND(LEFT(MaxFDP_Spare,1)="-",ABS(MaxFDP_NoExt_LatestLastPush_Z-MaxFDP_LastPushZ)&gt;TIME(1,0,0))</formula>
    </cfRule>
    <cfRule type="expression" dxfId="144" priority="9">
      <formula>MaxFDP_Spare="-01:00"</formula>
    </cfRule>
    <cfRule type="expression" dxfId="143" priority="10">
      <formula>AND(LEFT(MaxFDP_Spare,1)="-",MID(MaxFDP_Spare,2,2)="00")</formula>
    </cfRule>
  </conditionalFormatting>
  <conditionalFormatting sqref="F21">
    <cfRule type="expression" dxfId="142" priority="18">
      <formula>AND(ISNUMBER(MaxFDP_NumSectors),MaxFDP_NumSectors&gt;2,MaxFDP_SignOn_L_TimeOnly&gt;TIME(2,0,0),MaxFDP_SignOn_L_TimeOnly&lt;TIME(6,0,0))</formula>
    </cfRule>
  </conditionalFormatting>
  <conditionalFormatting sqref="I4:J9">
    <cfRule type="expression" dxfId="141" priority="12">
      <formula>AND(ISNUMBER(MaxFDP_StbyStartL),(MaxFDP_StbyStartL-INT(MaxFDP_StbyStartL))&gt;=$I4,(MaxFDP_StbyStartL-INT(MaxFDP_StbyStartL))&lt;=$J4)</formula>
    </cfRule>
  </conditionalFormatting>
  <conditionalFormatting sqref="K4:P9">
    <cfRule type="expression" dxfId="140" priority="17">
      <formula>AND($Q4=K4,K$3=$C$3)</formula>
    </cfRule>
  </conditionalFormatting>
  <conditionalFormatting sqref="K13:P14">
    <cfRule type="expression" dxfId="139" priority="46">
      <formula>AND(K13=$Q13,$C$3=K$12)</formula>
    </cfRule>
  </conditionalFormatting>
  <conditionalFormatting sqref="M4:P9 M13:P14">
    <cfRule type="expression" dxfId="138" priority="45">
      <formula>AND(MaxFDP_NumSectors&gt;2,MaxFDP_SignOn_L_TimeOnly&gt;TIME(2,0,0),MaxFDP_SignOn_L_TimeOnly&lt;TIME(6,0,0))</formula>
    </cfRule>
  </conditionalFormatting>
  <dataValidations count="11">
    <dataValidation type="list" allowBlank="1" showInputMessage="1" sqref="C6" xr:uid="{96C919FF-1B83-4243-84F7-16544BA92617}">
      <formula1>MaxFDP_SbyCallOut_UTCs</formula1>
    </dataValidation>
    <dataValidation type="list" allowBlank="1" showInputMessage="1" sqref="D17" xr:uid="{7DA4C802-7E5B-455A-8002-63B53B908842}">
      <formula1>MaxFDP_LastPushList</formula1>
    </dataValidation>
    <dataValidation type="list" allowBlank="1" showInputMessage="1" sqref="D16 D18" xr:uid="{9672D1B3-E285-4C21-8EFA-E62FFCB5CE48}">
      <formula1>MaxFDP_BlockToSignOff_List</formula1>
    </dataValidation>
    <dataValidation type="list" allowBlank="1" showInputMessage="1" sqref="E12" xr:uid="{ECD1412D-38A9-4526-8E1E-932D295E4C29}">
      <formula1>MaxFDP_UTCs</formula1>
    </dataValidation>
    <dataValidation type="list" allowBlank="1" showInputMessage="1" sqref="D12:D14" xr:uid="{3C470A29-EC77-45F8-AAC5-0EFFB4055760}">
      <formula1>MaxFDP_Airfields</formula1>
    </dataValidation>
    <dataValidation type="list" allowBlank="1" showInputMessage="1" showErrorMessage="1" sqref="C5" xr:uid="{37375ADF-35D5-478E-809B-464116628A90}">
      <formula1>MaxFDP_WOCL_ES_List</formula1>
    </dataValidation>
    <dataValidation type="list" allowBlank="1" showInputMessage="1" sqref="C3" xr:uid="{BE8A3345-5407-45B1-B92D-4FCC24B720B5}">
      <formula1>"1,2,3,4,5,6"</formula1>
    </dataValidation>
    <dataValidation type="list" allowBlank="1" showInputMessage="1" sqref="E13" xr:uid="{373BC40E-1206-4428-8832-0C17B88B3BF3}">
      <formula1>MaxFDP_BlockTimes</formula1>
    </dataValidation>
    <dataValidation type="list" allowBlank="1" showInputMessage="1" showErrorMessage="1" sqref="C4" xr:uid="{7D6C21EB-647D-4182-B96F-F035E334B271}">
      <formula1>"&lt;30 Hrs,&gt;=30 Hrs"</formula1>
    </dataValidation>
    <dataValidation type="list" allowBlank="1" showInputMessage="1" showErrorMessage="1" sqref="C2" xr:uid="{7EE2450C-3B59-47C0-BE6A-1E61895A4582}">
      <formula1>"Yes,No"</formula1>
    </dataValidation>
    <dataValidation type="list" allowBlank="1" showInputMessage="1" sqref="E21 E25 E23 F12:F14 D2" xr:uid="{8C3A857E-4AB5-4F05-BFCC-B3B5A0A87E03}">
      <formula1>MaxFDP_TimeZones</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89E28-286D-4034-863B-81C7BA53212F}">
  <dimension ref="A1:AF1212"/>
  <sheetViews>
    <sheetView showGridLines="0" showRowColHeaders="0" zoomScale="145" zoomScaleNormal="145" workbookViewId="0">
      <selection activeCell="C2" sqref="C2"/>
    </sheetView>
  </sheetViews>
  <sheetFormatPr defaultColWidth="0" defaultRowHeight="14.25" customHeight="1" zeroHeight="1" x14ac:dyDescent="0.45"/>
  <cols>
    <col min="1" max="1" width="1.59765625" style="4" customWidth="1"/>
    <col min="2" max="2" width="27.265625" style="4" customWidth="1"/>
    <col min="3" max="3" width="9.59765625" style="4" customWidth="1"/>
    <col min="4" max="6" width="10.59765625" style="4" customWidth="1"/>
    <col min="7" max="8" width="1.59765625" style="4" customWidth="1"/>
    <col min="9" max="16" width="9.1328125" style="4" customWidth="1"/>
    <col min="17" max="17" width="9" style="4" hidden="1" customWidth="1"/>
    <col min="18" max="18" width="1.59765625" style="4" customWidth="1"/>
    <col min="19" max="19" width="31.86328125" style="4" customWidth="1"/>
    <col min="20" max="20" width="1.59765625" style="4" hidden="1"/>
    <col min="21" max="22" width="9" style="4" hidden="1"/>
    <col min="23" max="23" width="8.59765625" style="4" hidden="1"/>
    <col min="24" max="24" width="9" style="4" hidden="1"/>
    <col min="25" max="25" width="5.265625" style="4" hidden="1"/>
    <col min="26" max="26" width="5.73046875" style="4" hidden="1"/>
    <col min="27" max="27" width="10.3984375" style="4" hidden="1"/>
    <col min="28" max="29" width="9" style="4" hidden="1"/>
    <col min="30" max="30" width="9.73046875" style="4" hidden="1"/>
    <col min="31" max="31" width="21" style="4" hidden="1"/>
    <col min="32" max="32" width="0" style="4" hidden="1"/>
    <col min="33" max="16384" width="9" style="4" hidden="1"/>
  </cols>
  <sheetData>
    <row r="1" spans="1:32" ht="33.75" customHeight="1" thickBot="1" x14ac:dyDescent="0.5">
      <c r="A1" s="1"/>
      <c r="B1" s="139">
        <v>45280</v>
      </c>
      <c r="C1" s="139"/>
      <c r="D1" s="139"/>
      <c r="E1" s="139"/>
      <c r="F1" s="139"/>
      <c r="G1" s="139"/>
      <c r="H1" s="139"/>
      <c r="I1" s="139"/>
      <c r="J1" s="139"/>
      <c r="K1" s="139"/>
      <c r="L1" s="139"/>
      <c r="M1" s="139"/>
      <c r="N1" s="1"/>
      <c r="O1" s="1"/>
      <c r="P1" s="1"/>
      <c r="Q1" s="1"/>
      <c r="R1" s="1"/>
      <c r="S1" s="1"/>
      <c r="U1" s="62" t="s">
        <v>7</v>
      </c>
      <c r="V1" s="63" t="s">
        <v>21</v>
      </c>
      <c r="W1" s="95" t="s">
        <v>142</v>
      </c>
      <c r="X1" s="62" t="s">
        <v>22</v>
      </c>
      <c r="Y1" s="140" t="s">
        <v>47</v>
      </c>
      <c r="Z1" s="141"/>
      <c r="AA1" s="87" t="s">
        <v>140</v>
      </c>
      <c r="AB1" s="62" t="s">
        <v>124</v>
      </c>
      <c r="AC1" s="62" t="s">
        <v>126</v>
      </c>
      <c r="AD1" s="63" t="s">
        <v>130</v>
      </c>
      <c r="AE1"/>
      <c r="AF1"/>
    </row>
    <row r="2" spans="1:32" ht="15" customHeight="1" x14ac:dyDescent="0.45">
      <c r="A2" s="1">
        <v>1</v>
      </c>
      <c r="B2" s="24" t="s">
        <v>143</v>
      </c>
      <c r="C2" s="17"/>
      <c r="D2" s="97"/>
      <c r="E2" s="122" t="s">
        <v>16</v>
      </c>
      <c r="F2" s="145" t="str">
        <f>IF(MaxFDP_Done="Err","N/A",IF(MaxFDP_AcclimatisedYN="Yes",MIN(MaxFDP_UnAccMaxFDPList),IF(MaxFDP_AcclimatisedYN="No",MIN(MaxFDP_AccMaxFDPList),"N/A"))-MaxFDP_WOCL_ES_Reduction/24-IF(ISNUMBER(maxFDP_StbyDecrement),maxFDP_StbyDecrement,0))</f>
        <v>N/A</v>
      </c>
      <c r="G2" s="1"/>
      <c r="H2" s="1"/>
      <c r="I2" s="93" t="s">
        <v>141</v>
      </c>
      <c r="J2" s="94" t="str">
        <f>IF(MaxFDP_Done="Ok",IFERROR(MaxFDP_SignOn_L+(MaxFDP_AccTz-MaxFDP_SignOn_Tz),"N/A"),"N/A")</f>
        <v>N/A</v>
      </c>
      <c r="K2" s="131" t="s">
        <v>145</v>
      </c>
      <c r="L2" s="132"/>
      <c r="M2" s="132"/>
      <c r="N2" s="132"/>
      <c r="O2" s="132"/>
      <c r="P2" s="132"/>
      <c r="Q2" s="133"/>
      <c r="R2" s="1"/>
      <c r="S2" s="1"/>
      <c r="U2" s="37">
        <v>0.33333333333333331</v>
      </c>
      <c r="V2" s="96"/>
      <c r="W2" s="96"/>
      <c r="X2" s="39"/>
      <c r="Y2" s="27" t="s">
        <v>48</v>
      </c>
      <c r="Z2" s="26">
        <v>0</v>
      </c>
      <c r="AA2" s="27"/>
      <c r="AB2" s="88"/>
      <c r="AC2" s="38">
        <v>0.25</v>
      </c>
      <c r="AD2" s="38"/>
    </row>
    <row r="3" spans="1:32" ht="15" customHeight="1" thickBot="1" x14ac:dyDescent="0.5">
      <c r="A3" s="1"/>
      <c r="B3" s="24" t="s">
        <v>25</v>
      </c>
      <c r="C3" s="43"/>
      <c r="D3" s="48" t="s">
        <v>120</v>
      </c>
      <c r="E3" s="122"/>
      <c r="F3" s="146"/>
      <c r="G3" s="1"/>
      <c r="H3" s="1"/>
      <c r="I3" s="30" t="s">
        <v>10</v>
      </c>
      <c r="J3" s="30" t="s">
        <v>13</v>
      </c>
      <c r="K3" s="30">
        <v>1</v>
      </c>
      <c r="L3" s="30">
        <v>2</v>
      </c>
      <c r="M3" s="30">
        <v>3</v>
      </c>
      <c r="N3" s="30">
        <v>4</v>
      </c>
      <c r="O3" s="30">
        <v>5</v>
      </c>
      <c r="P3" s="30">
        <v>6</v>
      </c>
      <c r="Q3" s="30" t="s">
        <v>16</v>
      </c>
      <c r="R3" s="1"/>
      <c r="S3" s="1"/>
      <c r="U3" s="37">
        <v>0.375</v>
      </c>
      <c r="V3" s="96">
        <v>0</v>
      </c>
      <c r="W3" s="96">
        <f>MaxFDP_SignOn_Z</f>
        <v>0</v>
      </c>
      <c r="X3" s="40">
        <v>0</v>
      </c>
      <c r="Y3" s="27" t="s">
        <v>49</v>
      </c>
      <c r="Z3" s="26">
        <v>2</v>
      </c>
      <c r="AA3" s="27" t="s">
        <v>78</v>
      </c>
      <c r="AB3" s="89" t="s">
        <v>125</v>
      </c>
      <c r="AD3" s="15" t="b">
        <f>IF(ISNUMBER(MaxFDP_NoExt_LatestLastPush_Z),MaxFDP_NoExt_LatestLastPush_Z-IF(MaxFDP_NoExt_LatestLastPush_Z&gt;1,1,0))</f>
        <v>0</v>
      </c>
    </row>
    <row r="4" spans="1:32" ht="15" customHeight="1" x14ac:dyDescent="0.45">
      <c r="A4" s="1"/>
      <c r="B4" s="24" t="s">
        <v>26</v>
      </c>
      <c r="C4" s="52"/>
      <c r="D4" s="134" t="s">
        <v>24</v>
      </c>
      <c r="E4" s="134"/>
      <c r="F4" s="79" t="str">
        <f>IF(AND(ISNUMBER(MaxFDP_SignOn_Z),ISNUMBER(MaxFDP_MaxFDP)),MaxFDP_SignOn_Z+MaxFDP_MaxFDP,"N/A")</f>
        <v>N/A</v>
      </c>
      <c r="G4" s="1"/>
      <c r="H4" s="1"/>
      <c r="I4" s="33">
        <v>0</v>
      </c>
      <c r="J4" s="33">
        <v>0.24930555555555556</v>
      </c>
      <c r="K4" s="31">
        <v>0.41666666666666669</v>
      </c>
      <c r="L4" s="28">
        <v>0.41666666666666669</v>
      </c>
      <c r="M4" s="28">
        <v>0.40625</v>
      </c>
      <c r="N4" s="28">
        <v>0.38541666666666669</v>
      </c>
      <c r="O4" s="28">
        <v>0.375</v>
      </c>
      <c r="P4" s="28">
        <v>0.34375</v>
      </c>
      <c r="Q4" s="29" t="str" cm="1">
        <f t="array" ref="Q4">IF(OR(MaxFDP_Done&lt;&gt;"Ok",MaxFDP_AcclimatisedYN&lt;&gt;"Yes"),"",IF(AND((MaxFDP_AccTz_SignOn_L-INT(MaxFDP_AccTz_SignOn_L))&gt;=I4,(MaxFDP_AccTz_SignOn_L-INT(MaxFDP_AccTz_SignOn_L))&lt;=J4),INDEX(MaxFDP_Acc_FDPs,ROW()-ROW(MaxFDP_AccFDPTop),MaxFDP_NumSectors),IFERROR(IF(AND(ISNUMBER(MaxFDP_StbyStartL),(MaxFDP_StbyStartL-INT(MaxFDP_StbyStartL))&gt;=I4,(MaxFDP_StbyStartL-INT(MaxFDP_StbyStartL))&lt;=J4),INDEX(MaxFDP_Acc_FDPs,ROW()-ROW(MaxFDP_AccFDPTop),MaxFDP_NumSectors),""),"")))</f>
        <v/>
      </c>
      <c r="R4" s="1"/>
      <c r="S4" s="2"/>
      <c r="U4" s="37">
        <v>0.39583333333333331</v>
      </c>
      <c r="V4" s="96">
        <v>3.472222222222222E-3</v>
      </c>
      <c r="W4" s="96">
        <f t="shared" ref="W4:W67" si="0">IF(W3&lt;TIME(0,5,0),1,W3-TIME(0,5,0))</f>
        <v>1</v>
      </c>
      <c r="X4" s="40">
        <v>3.472222222222222E-3</v>
      </c>
      <c r="Y4" s="27" t="s">
        <v>50</v>
      </c>
      <c r="Z4" s="26">
        <v>4</v>
      </c>
      <c r="AA4" s="27" t="s">
        <v>87</v>
      </c>
      <c r="AB4" s="90">
        <v>0.25</v>
      </c>
      <c r="AD4" s="15"/>
      <c r="AE4" s="58"/>
    </row>
    <row r="5" spans="1:32" ht="15" customHeight="1" x14ac:dyDescent="0.45">
      <c r="A5" s="1"/>
      <c r="B5" s="24" t="s">
        <v>114</v>
      </c>
      <c r="C5" s="43" t="s">
        <v>48</v>
      </c>
      <c r="D5" s="142">
        <f>IFERROR(VLOOKUP(MaxFDP_WOCL_ES_Nights,MaxFDP_WOCL_ES,2,FALSE),"")</f>
        <v>0</v>
      </c>
      <c r="E5" s="142"/>
      <c r="F5" s="142"/>
      <c r="G5" s="8"/>
      <c r="H5" s="8"/>
      <c r="I5" s="33">
        <v>0.25</v>
      </c>
      <c r="J5" s="33">
        <v>0.33263888888888887</v>
      </c>
      <c r="K5" s="32">
        <v>0.52083333333333337</v>
      </c>
      <c r="L5" s="6">
        <v>0.52083333333333337</v>
      </c>
      <c r="M5" s="6">
        <v>0.48958333333333331</v>
      </c>
      <c r="N5" s="6">
        <v>0.45833333333333331</v>
      </c>
      <c r="O5" s="6">
        <v>0.42708333333333331</v>
      </c>
      <c r="P5" s="6">
        <v>0.40625</v>
      </c>
      <c r="Q5" s="7" t="str" cm="1">
        <f t="array" ref="Q5">IF(OR(MaxFDP_Done&lt;&gt;"Ok",MaxFDP_AcclimatisedYN&lt;&gt;"Yes"),"",IF(AND((MaxFDP_AccTz_SignOn_L-INT(MaxFDP_AccTz_SignOn_L))&gt;=I5,(MaxFDP_AccTz_SignOn_L-INT(MaxFDP_AccTz_SignOn_L))&lt;=J5),INDEX(MaxFDP_Acc_FDPs,ROW()-ROW(MaxFDP_AccFDPTop),MaxFDP_NumSectors),IFERROR(IF(AND(ISNUMBER(MaxFDP_StbyStartL),(MaxFDP_StbyStartL-INT(MaxFDP_StbyStartL))&gt;=I5,(MaxFDP_StbyStartL-INT(MaxFDP_StbyStartL))&lt;=J5),INDEX(MaxFDP_Acc_FDPs,ROW()-ROW(MaxFDP_AccFDPTop),MaxFDP_NumSectors),""),"")))</f>
        <v/>
      </c>
      <c r="R5" s="1"/>
      <c r="S5" s="2"/>
      <c r="U5" s="37">
        <v>0.41666666666666669</v>
      </c>
      <c r="V5" s="96">
        <v>6.9444444444444397E-3</v>
      </c>
      <c r="W5" s="96">
        <f t="shared" si="0"/>
        <v>0.99652777777777779</v>
      </c>
      <c r="X5" s="38">
        <v>6.9444444444444397E-3</v>
      </c>
      <c r="Y5"/>
      <c r="AA5" s="27" t="s">
        <v>70</v>
      </c>
      <c r="AB5" s="90">
        <v>0.25347222222222199</v>
      </c>
      <c r="AD5" s="15"/>
      <c r="AE5" s="58"/>
    </row>
    <row r="6" spans="1:32" ht="15" customHeight="1" x14ac:dyDescent="0.45">
      <c r="A6" s="1"/>
      <c r="B6" s="24" t="s">
        <v>127</v>
      </c>
      <c r="C6" s="50"/>
      <c r="D6" s="56" t="str">
        <f>IF(AND(ISNUMBER(MaxFDP_StbyStartZ),ISNUMBER(MaxFDP_SignOn_Tz)),MaxFDP_StbyStartZ+MaxFDP_SignOn_Tz,"N/A")</f>
        <v>N/A</v>
      </c>
      <c r="E6" s="24" t="s">
        <v>128</v>
      </c>
      <c r="F6" s="57" t="str">
        <f>IF(AND(ISNUMBER(MaxFDP_StbyStartZ),ISNUMBER(MaxFDP_SignOn_Z)),IF(MaxFDP_SignOn_Z-MaxFDP_StbyStartZ+IF(MaxFDP_StbyStartZ&gt;MaxFDP_SignOn_Z,1,0)&lt;MaxFDP_StbyThreshold,"&lt; 6 Hrs",MaxFDP_SignOn_Z-MaxFDP_StbyStartZ+IF(MaxFDP_StbyStartZ&gt;MaxFDP_SignOn_Z,1,0)-MaxFDP_StbyThreshold),"")</f>
        <v/>
      </c>
      <c r="G6" s="24"/>
      <c r="H6" s="1"/>
      <c r="I6" s="33">
        <v>0.33333333333333331</v>
      </c>
      <c r="J6" s="33">
        <v>0.54097222222222219</v>
      </c>
      <c r="K6" s="32">
        <v>0.5625</v>
      </c>
      <c r="L6" s="6">
        <v>0.5625</v>
      </c>
      <c r="M6" s="6">
        <v>0.53125</v>
      </c>
      <c r="N6" s="6">
        <v>0.5</v>
      </c>
      <c r="O6" s="6">
        <v>0.46875</v>
      </c>
      <c r="P6" s="6">
        <v>0.4375</v>
      </c>
      <c r="Q6" s="7" t="str" cm="1">
        <f t="array" ref="Q6">IF(OR(MaxFDP_Done&lt;&gt;"Ok",MaxFDP_AcclimatisedYN&lt;&gt;"Yes"),"",IF(AND((MaxFDP_AccTz_SignOn_L-INT(MaxFDP_AccTz_SignOn_L))&gt;=I6,(MaxFDP_AccTz_SignOn_L-INT(MaxFDP_AccTz_SignOn_L))&lt;=J6),INDEX(MaxFDP_Acc_FDPs,ROW()-ROW(MaxFDP_AccFDPTop),MaxFDP_NumSectors),IFERROR(IF(AND(ISNUMBER(MaxFDP_StbyStartL),(MaxFDP_StbyStartL-INT(MaxFDP_StbyStartL))&gt;=I6,(MaxFDP_StbyStartL-INT(MaxFDP_StbyStartL))&lt;=J6),INDEX(MaxFDP_Acc_FDPs,ROW()-ROW(MaxFDP_AccFDPTop),MaxFDP_NumSectors),""),"")))</f>
        <v/>
      </c>
      <c r="R6" s="1"/>
      <c r="S6" s="2"/>
      <c r="U6" s="37">
        <v>0.4375</v>
      </c>
      <c r="V6" s="96">
        <v>1.0416666666666701E-2</v>
      </c>
      <c r="W6" s="96">
        <f t="shared" si="0"/>
        <v>0.99305555555555558</v>
      </c>
      <c r="X6" s="38">
        <v>1.0416666666666701E-2</v>
      </c>
      <c r="Y6"/>
      <c r="AA6" s="27" t="s">
        <v>101</v>
      </c>
      <c r="AB6" s="90">
        <v>0.25694444444444398</v>
      </c>
      <c r="AD6" s="15">
        <f>AD3-TIME(2,0,0)+IF(AD3-TIME(2,0,0)&lt;0,1,0)</f>
        <v>0.91666666666666663</v>
      </c>
      <c r="AE6" s="58"/>
    </row>
    <row r="7" spans="1:32" ht="15" customHeight="1" x14ac:dyDescent="0.45">
      <c r="A7" s="1"/>
      <c r="B7" s="8"/>
      <c r="C7" s="138" t="str">
        <f>IF(AND(ISNUMBER(MaxFDP_StbyStartZ),ISNUMBER(MaxFDP_SignOn_Z)),MaxFDP_SignOn_Z-MaxFDP_StbyStartZ+IF(MaxFDP_SignOn_Z&lt;MaxFDP_StbyStartZ,1,0),"")</f>
        <v/>
      </c>
      <c r="D7" s="138"/>
      <c r="E7" s="138"/>
      <c r="F7" s="138"/>
      <c r="G7" s="8"/>
      <c r="H7" s="1"/>
      <c r="I7" s="33">
        <v>0.54166666666666663</v>
      </c>
      <c r="J7" s="33">
        <v>0.74930555555555556</v>
      </c>
      <c r="K7" s="32">
        <v>0.52083333333333337</v>
      </c>
      <c r="L7" s="6">
        <v>0.52083333333333337</v>
      </c>
      <c r="M7" s="6">
        <v>0.44791666666666669</v>
      </c>
      <c r="N7" s="6">
        <v>0.44791666666666669</v>
      </c>
      <c r="O7" s="6">
        <v>0.42708333333333331</v>
      </c>
      <c r="P7" s="6">
        <v>0.38541666666666669</v>
      </c>
      <c r="Q7" s="7" t="str" cm="1">
        <f t="array" ref="Q7">IF(OR(MaxFDP_Done&lt;&gt;"Ok",MaxFDP_AcclimatisedYN&lt;&gt;"Yes"),"",IF(AND((MaxFDP_AccTz_SignOn_L-INT(MaxFDP_AccTz_SignOn_L))&gt;=I7,(MaxFDP_AccTz_SignOn_L-INT(MaxFDP_AccTz_SignOn_L))&lt;=J7),INDEX(MaxFDP_Acc_FDPs,ROW()-ROW(MaxFDP_AccFDPTop),MaxFDP_NumSectors),IFERROR(IF(AND(ISNUMBER(MaxFDP_StbyStartL),(MaxFDP_StbyStartL-INT(MaxFDP_StbyStartL))&gt;=I7,(MaxFDP_StbyStartL-INT(MaxFDP_StbyStartL))&lt;=J7),INDEX(MaxFDP_Acc_FDPs,ROW()-ROW(MaxFDP_AccFDPTop),MaxFDP_NumSectors),""),"")))</f>
        <v/>
      </c>
      <c r="R7" s="1"/>
      <c r="S7" s="2"/>
      <c r="U7" s="37">
        <v>0.45833333333333331</v>
      </c>
      <c r="V7" s="96">
        <v>1.38888888888889E-2</v>
      </c>
      <c r="W7" s="96">
        <f t="shared" si="0"/>
        <v>0.98958333333333337</v>
      </c>
      <c r="X7" s="38">
        <v>1.38888888888889E-2</v>
      </c>
      <c r="Y7"/>
      <c r="AA7" s="27" t="s">
        <v>103</v>
      </c>
      <c r="AB7" s="90">
        <v>0.26041666666666702</v>
      </c>
      <c r="AD7" s="15">
        <f t="shared" ref="AD7:AD70" si="1">IF(AND(HOUR(AD6)=23,MINUTE(AD6)=55),0,AD6+TIME(0,5,0))</f>
        <v>0.92013888888888884</v>
      </c>
      <c r="AE7" s="58"/>
    </row>
    <row r="8" spans="1:32" ht="15" customHeight="1" x14ac:dyDescent="0.45">
      <c r="A8" s="1"/>
      <c r="B8" s="137" t="s">
        <v>119</v>
      </c>
      <c r="C8" s="137"/>
      <c r="D8" s="137"/>
      <c r="E8" s="137"/>
      <c r="F8" s="137"/>
      <c r="G8" s="137"/>
      <c r="H8" s="1"/>
      <c r="I8" s="33">
        <v>0.75</v>
      </c>
      <c r="J8" s="33">
        <v>0.9159722222222223</v>
      </c>
      <c r="K8" s="32">
        <v>0.47916666666666669</v>
      </c>
      <c r="L8" s="6">
        <v>0.47916666666666669</v>
      </c>
      <c r="M8" s="6">
        <v>0.41666666666666669</v>
      </c>
      <c r="N8" s="6">
        <v>0.39583333333333331</v>
      </c>
      <c r="O8" s="6">
        <v>0.38541666666666669</v>
      </c>
      <c r="P8" s="6">
        <v>0.34375</v>
      </c>
      <c r="Q8" s="7" t="str" cm="1">
        <f t="array" ref="Q8">IF(OR(MaxFDP_Done&lt;&gt;"Ok",MaxFDP_AcclimatisedYN&lt;&gt;"Yes"),"",IF(AND((MaxFDP_AccTz_SignOn_L-INT(MaxFDP_AccTz_SignOn_L))&gt;=I8,(MaxFDP_AccTz_SignOn_L-INT(MaxFDP_AccTz_SignOn_L))&lt;=J8),INDEX(MaxFDP_Acc_FDPs,ROW()-ROW(MaxFDP_AccFDPTop),MaxFDP_NumSectors),IFERROR(IF(AND(ISNUMBER(MaxFDP_StbyStartL),(MaxFDP_StbyStartL-INT(MaxFDP_StbyStartL))&gt;=I8,(MaxFDP_StbyStartL-INT(MaxFDP_StbyStartL))&lt;=J8),INDEX(MaxFDP_Acc_FDPs,ROW()-ROW(MaxFDP_AccFDPTop),MaxFDP_NumSectors),""),"")))</f>
        <v/>
      </c>
      <c r="R8" s="1"/>
      <c r="S8" s="2"/>
      <c r="U8" s="37">
        <v>0.5</v>
      </c>
      <c r="V8" s="96">
        <v>1.7361111111111101E-2</v>
      </c>
      <c r="W8" s="96">
        <f t="shared" si="0"/>
        <v>0.98611111111111116</v>
      </c>
      <c r="X8" s="38">
        <v>1.7361111111111101E-2</v>
      </c>
      <c r="Y8"/>
      <c r="AA8" s="27" t="s">
        <v>57</v>
      </c>
      <c r="AB8" s="90">
        <v>0.26388888888888901</v>
      </c>
      <c r="AD8" s="15">
        <f t="shared" si="1"/>
        <v>0.92361111111111105</v>
      </c>
      <c r="AE8" s="58"/>
    </row>
    <row r="9" spans="1:32" ht="15" customHeight="1" x14ac:dyDescent="0.45">
      <c r="A9" s="1"/>
      <c r="B9" s="137"/>
      <c r="C9" s="137"/>
      <c r="D9" s="137"/>
      <c r="E9" s="137"/>
      <c r="F9" s="137"/>
      <c r="G9" s="137"/>
      <c r="H9" s="1"/>
      <c r="I9" s="33">
        <v>0.91666666666666663</v>
      </c>
      <c r="J9" s="33">
        <v>0.99930555555555556</v>
      </c>
      <c r="K9" s="32">
        <v>0.41666666666666669</v>
      </c>
      <c r="L9" s="6">
        <v>0.41666666666666669</v>
      </c>
      <c r="M9" s="6">
        <v>0.40625</v>
      </c>
      <c r="N9" s="6">
        <v>0.38541666666666669</v>
      </c>
      <c r="O9" s="6">
        <v>0.375</v>
      </c>
      <c r="P9" s="6">
        <v>0.34375</v>
      </c>
      <c r="Q9" s="7" t="str" cm="1">
        <f t="array" ref="Q9">IF(OR(MaxFDP_Done&lt;&gt;"Ok",MaxFDP_AcclimatisedYN&lt;&gt;"Yes"),"",IF(AND((MaxFDP_AccTz_SignOn_L-INT(MaxFDP_AccTz_SignOn_L))&gt;=I9,(MaxFDP_AccTz_SignOn_L-INT(MaxFDP_AccTz_SignOn_L))&lt;=J9),INDEX(MaxFDP_Acc_FDPs,ROW()-ROW(MaxFDP_AccFDPTop),MaxFDP_NumSectors),IFERROR(IF(AND(ISNUMBER(MaxFDP_StbyStartL),(MaxFDP_StbyStartL-INT(MaxFDP_StbyStartL))&gt;=I9,(MaxFDP_StbyStartL-INT(MaxFDP_StbyStartL))&lt;=J9),INDEX(MaxFDP_Acc_FDPs,ROW()-ROW(MaxFDP_AccFDPTop),MaxFDP_NumSectors),""),"")))</f>
        <v/>
      </c>
      <c r="R9" s="1"/>
      <c r="S9" s="2"/>
      <c r="U9" s="37">
        <v>0.54166666666666663</v>
      </c>
      <c r="V9" s="96">
        <v>2.0833333333333301E-2</v>
      </c>
      <c r="W9" s="96">
        <f t="shared" si="0"/>
        <v>0.98263888888888895</v>
      </c>
      <c r="X9" s="38">
        <v>2.0833333333333301E-2</v>
      </c>
      <c r="Y9"/>
      <c r="AA9" s="27" t="s">
        <v>52</v>
      </c>
      <c r="AB9" s="90">
        <v>0.26736111111111099</v>
      </c>
      <c r="AD9" s="15">
        <f t="shared" si="1"/>
        <v>0.92708333333333326</v>
      </c>
      <c r="AE9" s="58"/>
    </row>
    <row r="10" spans="1:32" ht="5.0999999999999996" customHeight="1" x14ac:dyDescent="0.45">
      <c r="A10" s="1"/>
      <c r="B10" s="51"/>
      <c r="C10" s="51"/>
      <c r="D10" s="51"/>
      <c r="E10" s="51"/>
      <c r="F10" s="51"/>
      <c r="G10" s="51"/>
      <c r="H10" s="1"/>
      <c r="I10" s="135"/>
      <c r="J10" s="135"/>
      <c r="K10" s="5"/>
      <c r="L10" s="5"/>
      <c r="M10" s="5"/>
      <c r="N10" s="5"/>
      <c r="O10" s="5"/>
      <c r="P10" s="5"/>
      <c r="Q10" s="5"/>
      <c r="R10" s="1"/>
      <c r="S10" s="1"/>
      <c r="U10" s="41"/>
      <c r="V10" s="96">
        <v>2.4305555555555601E-2</v>
      </c>
      <c r="W10" s="96">
        <f t="shared" si="0"/>
        <v>0.97916666666666674</v>
      </c>
      <c r="X10" s="38">
        <v>2.4305555555555601E-2</v>
      </c>
      <c r="Y10"/>
      <c r="AA10" s="27" t="s">
        <v>3</v>
      </c>
      <c r="AB10" s="90">
        <v>0.27083333333333298</v>
      </c>
      <c r="AD10" s="15">
        <f t="shared" si="1"/>
        <v>0.93055555555555547</v>
      </c>
      <c r="AE10" s="58"/>
    </row>
    <row r="11" spans="1:32" ht="15" customHeight="1" x14ac:dyDescent="0.45">
      <c r="A11" s="1"/>
      <c r="B11" s="9"/>
      <c r="C11" s="23"/>
      <c r="D11" s="10" t="s">
        <v>6</v>
      </c>
      <c r="E11" s="10" t="s">
        <v>29</v>
      </c>
      <c r="F11" s="10" t="s">
        <v>28</v>
      </c>
      <c r="G11" s="9"/>
      <c r="H11" s="1"/>
      <c r="I11" s="136" t="s">
        <v>146</v>
      </c>
      <c r="J11" s="136"/>
      <c r="K11" s="136"/>
      <c r="L11" s="136"/>
      <c r="M11" s="136"/>
      <c r="N11" s="136"/>
      <c r="O11" s="136"/>
      <c r="P11" s="136"/>
      <c r="Q11" s="136"/>
      <c r="R11" s="1"/>
      <c r="S11" s="1"/>
      <c r="U11" s="41"/>
      <c r="V11" s="96">
        <v>2.7777777777777801E-2</v>
      </c>
      <c r="W11" s="96">
        <f t="shared" si="0"/>
        <v>0.97569444444444453</v>
      </c>
      <c r="X11" s="38">
        <v>2.7777777777777801E-2</v>
      </c>
      <c r="Y11"/>
      <c r="AA11" s="27" t="s">
        <v>30</v>
      </c>
      <c r="AB11" s="90">
        <v>0.27430555555555602</v>
      </c>
      <c r="AD11" s="15">
        <f t="shared" si="1"/>
        <v>0.93402777777777768</v>
      </c>
      <c r="AE11" s="58"/>
    </row>
    <row r="12" spans="1:32" ht="15" customHeight="1" x14ac:dyDescent="0.45">
      <c r="A12" s="1"/>
      <c r="B12" s="116" t="s">
        <v>117</v>
      </c>
      <c r="C12" s="116"/>
      <c r="D12" s="44"/>
      <c r="E12" s="69"/>
      <c r="F12" s="45"/>
      <c r="G12" s="9"/>
      <c r="H12" s="2"/>
      <c r="I12" s="147" t="s">
        <v>112</v>
      </c>
      <c r="J12" s="147"/>
      <c r="K12" s="30">
        <v>1</v>
      </c>
      <c r="L12" s="30">
        <v>2</v>
      </c>
      <c r="M12" s="30">
        <v>3</v>
      </c>
      <c r="N12" s="30">
        <v>4</v>
      </c>
      <c r="O12" s="30">
        <v>5</v>
      </c>
      <c r="P12" s="30">
        <v>6</v>
      </c>
      <c r="Q12" s="30" t="s">
        <v>16</v>
      </c>
      <c r="R12" s="1"/>
      <c r="S12" s="1"/>
      <c r="U12" s="41"/>
      <c r="V12" s="96">
        <v>3.125E-2</v>
      </c>
      <c r="W12" s="96">
        <f t="shared" si="0"/>
        <v>0.97222222222222232</v>
      </c>
      <c r="X12" s="38">
        <v>3.125E-2</v>
      </c>
      <c r="Y12"/>
      <c r="AA12" s="27" t="s">
        <v>4</v>
      </c>
      <c r="AB12" s="90">
        <v>0.27777777777777801</v>
      </c>
      <c r="AD12" s="15">
        <f t="shared" si="1"/>
        <v>0.93749999999999989</v>
      </c>
      <c r="AE12" s="58"/>
    </row>
    <row r="13" spans="1:32" ht="15" customHeight="1" x14ac:dyDescent="0.45">
      <c r="A13" s="8"/>
      <c r="B13" s="116" t="s">
        <v>115</v>
      </c>
      <c r="C13" s="116"/>
      <c r="D13" s="44"/>
      <c r="E13" s="46"/>
      <c r="F13" s="45"/>
      <c r="G13" s="9"/>
      <c r="H13" s="8"/>
      <c r="I13" s="144" t="s">
        <v>14</v>
      </c>
      <c r="J13" s="144"/>
      <c r="K13" s="35">
        <v>0.46875</v>
      </c>
      <c r="L13" s="34">
        <v>0.46875</v>
      </c>
      <c r="M13" s="34">
        <v>0.44791666666666669</v>
      </c>
      <c r="N13" s="34">
        <v>0.41666666666666669</v>
      </c>
      <c r="O13" s="34">
        <v>0.38541666666666669</v>
      </c>
      <c r="P13" s="34">
        <v>0.34375</v>
      </c>
      <c r="Q13" s="29" t="str" cm="1">
        <f t="array" ref="Q13">IF(OR(MaxFDP_Done&lt;&gt;"Ok",MaxFDP_AcclimatisedYN&lt;&gt;"No"),"",IF(MaxFDP_UnAccRestBefore=I13,INDEX(MaxFDP_UnAccFDPs,ROW()-ROW(MaxFDP_UnAccFDPTop),MaxFDP_NumSectors),""))</f>
        <v/>
      </c>
      <c r="R13" s="1"/>
      <c r="S13" s="1"/>
      <c r="U13" s="41"/>
      <c r="V13" s="96">
        <v>3.4722222222222203E-2</v>
      </c>
      <c r="W13" s="96">
        <f t="shared" si="0"/>
        <v>0.96875000000000011</v>
      </c>
      <c r="X13" s="38">
        <v>3.4722222222222203E-2</v>
      </c>
      <c r="Y13"/>
      <c r="AA13" s="27" t="s">
        <v>58</v>
      </c>
      <c r="AB13" s="90">
        <v>0.28125</v>
      </c>
      <c r="AD13" s="15">
        <f t="shared" si="1"/>
        <v>0.9409722222222221</v>
      </c>
      <c r="AE13" s="58"/>
    </row>
    <row r="14" spans="1:32" ht="15" customHeight="1" x14ac:dyDescent="0.45">
      <c r="A14" s="1"/>
      <c r="B14" s="116" t="s">
        <v>116</v>
      </c>
      <c r="C14" s="116"/>
      <c r="D14" s="44"/>
      <c r="E14" s="22" t="str">
        <f>IF(AND(NOT(ISBLANK(MaxFDP_WOCL_ES_Nights)),ISNUMBER(MaxFDP_SignOn_Z),ISNUMBER(MaxFDP_SignOn_Tz),ISNUMBER(MaxFDP_LSect_Dept_Tz),ISNUMBER(MaxFDP_LSect_Arr_Tz),ISNUMBER(MaxFDP_LSect_Block),ISNUMBER(MaxFDP_SignOnToBlockOut),ISNUMBER(MaxFDP_BlockInToSignOff),MaxFDP_AcclimatisedYN&lt;&gt;"",IF(MaxFDP_AcclimatisedYN="No",NOT(ISBLANK(MaxFDP_UnAccRestBefore)),TRUE),IF(MaxFDP_AcclimatisedYN="yES",NOT(ISBLANK(MaxFDP_AccTz)),TRUE),MaxFDP_SignOn_Station&lt;&gt;"",MaxFDP_LSect_Out_Station&lt;&gt;"",MaxFDP_LSect_In_Station&lt;&gt;"",ISNUMBER(MaxFDP_NumSectors),OR(NOT(ISNUMBER(MaxFDP_StbyStartZ)),ISNUMBER(MaxFDP_StbyStartZ),NOT(ISBLANK(maxFDP_StbyDecrement)))),"Ok","Err")</f>
        <v>Err</v>
      </c>
      <c r="F14" s="45"/>
      <c r="G14" s="9"/>
      <c r="H14" s="2"/>
      <c r="I14" s="144" t="s">
        <v>15</v>
      </c>
      <c r="J14" s="144"/>
      <c r="K14" s="36">
        <v>0.52083333333333337</v>
      </c>
      <c r="L14" s="15">
        <v>0.51041666666666663</v>
      </c>
      <c r="M14" s="15">
        <v>0.48958333333333331</v>
      </c>
      <c r="N14" s="15">
        <v>0.45833333333333331</v>
      </c>
      <c r="O14" s="15">
        <v>0.42708333333333331</v>
      </c>
      <c r="P14" s="15">
        <v>0.39583333333333331</v>
      </c>
      <c r="Q14" s="7" t="str" cm="1">
        <f t="array" ref="Q14">IF(OR(MaxFDP_Done&lt;&gt;"Ok",MaxFDP_AcclimatisedYN&lt;&gt;"No"),"",IF(MaxFDP_UnAccRestBefore=I14,INDEX(MaxFDP_UnAccFDPs,ROW()-ROW(MaxFDP_UnAccFDPTop),MaxFDP_NumSectors),""))</f>
        <v/>
      </c>
      <c r="R14" s="1"/>
      <c r="S14" s="1"/>
      <c r="U14" s="41"/>
      <c r="V14" s="96">
        <v>3.8194444444444399E-2</v>
      </c>
      <c r="W14" s="96">
        <f t="shared" si="0"/>
        <v>0.9652777777777779</v>
      </c>
      <c r="X14" s="38">
        <v>3.8194444444444399E-2</v>
      </c>
      <c r="Y14"/>
      <c r="AA14" s="27" t="s">
        <v>31</v>
      </c>
      <c r="AB14" s="90">
        <v>0.28472222222222199</v>
      </c>
      <c r="AD14" s="15">
        <f t="shared" si="1"/>
        <v>0.94444444444444431</v>
      </c>
      <c r="AE14" s="58"/>
    </row>
    <row r="15" spans="1:32" ht="5.0999999999999996" customHeight="1" x14ac:dyDescent="0.45">
      <c r="A15" s="1"/>
      <c r="B15" s="100"/>
      <c r="C15" s="100"/>
      <c r="D15" s="12"/>
      <c r="E15" s="12"/>
      <c r="F15" s="12"/>
      <c r="G15" s="9"/>
      <c r="H15" s="16"/>
      <c r="I15" s="135"/>
      <c r="J15" s="135"/>
      <c r="K15" s="5"/>
      <c r="L15" s="5"/>
      <c r="M15" s="5"/>
      <c r="N15" s="5"/>
      <c r="O15" s="5"/>
      <c r="P15" s="5"/>
      <c r="Q15" s="5"/>
      <c r="R15" s="1"/>
      <c r="S15" s="1"/>
      <c r="U15" s="41"/>
      <c r="V15" s="96">
        <v>4.1666666666666699E-2</v>
      </c>
      <c r="W15" s="96">
        <f t="shared" si="0"/>
        <v>0.96180555555555569</v>
      </c>
      <c r="X15" s="38">
        <v>4.1666666666666602E-2</v>
      </c>
      <c r="Y15"/>
      <c r="AA15" s="27" t="s">
        <v>60</v>
      </c>
      <c r="AB15" s="90">
        <v>0.28819444444444398</v>
      </c>
      <c r="AD15" s="15">
        <f t="shared" si="1"/>
        <v>0.94791666666666652</v>
      </c>
      <c r="AE15" s="58"/>
    </row>
    <row r="16" spans="1:32" ht="15" customHeight="1" x14ac:dyDescent="0.45">
      <c r="A16" s="1"/>
      <c r="B16" s="116" t="s">
        <v>132</v>
      </c>
      <c r="C16" s="116"/>
      <c r="D16" s="21">
        <v>4.1666666666666664E-2</v>
      </c>
      <c r="E16" s="143" t="s">
        <v>144</v>
      </c>
      <c r="F16" s="143"/>
      <c r="G16" s="9"/>
      <c r="H16" s="2"/>
      <c r="I16" s="149" t="s">
        <v>153</v>
      </c>
      <c r="J16" s="149"/>
      <c r="K16" s="149"/>
      <c r="L16" s="149"/>
      <c r="M16" s="149"/>
      <c r="N16" s="149"/>
      <c r="O16" s="149"/>
      <c r="P16" s="149"/>
      <c r="Q16" s="1"/>
      <c r="R16" s="1"/>
      <c r="S16" s="1"/>
      <c r="U16" s="41"/>
      <c r="V16" s="96">
        <v>4.5138888888888902E-2</v>
      </c>
      <c r="W16" s="96">
        <f t="shared" si="0"/>
        <v>0.95833333333333348</v>
      </c>
      <c r="X16" s="38">
        <v>4.5138888888888798E-2</v>
      </c>
      <c r="Y16"/>
      <c r="AA16" s="27" t="s">
        <v>32</v>
      </c>
      <c r="AB16" s="90">
        <v>0.29166666666666702</v>
      </c>
      <c r="AD16" s="15">
        <f t="shared" si="1"/>
        <v>0.95138888888888873</v>
      </c>
      <c r="AE16" s="58"/>
    </row>
    <row r="17" spans="1:31" ht="15" customHeight="1" x14ac:dyDescent="0.45">
      <c r="A17" s="1"/>
      <c r="B17" s="129" t="str">
        <f>IF(OR(ISBLANK(MaxFDP_LSect_Out_Station),NOT(ISNUMBER(MaxFDP_LSect_Dept_Tz)),NOT(ISNUMBER(MaxFDP_LastPushZ))),"Planned Pushback Time ???? :","Planned Push (" &amp; MaxFDP_LSect_Out_Station&amp;" @ "&amp;TEXT(MaxFDP_LastPushZ+MaxFDP_LSect_Dept_Tz,"hh:mm")&amp;" L) :")</f>
        <v>Planned Pushback Time ???? :</v>
      </c>
      <c r="C17" s="129"/>
      <c r="D17" s="75"/>
      <c r="E17" s="59" t="s">
        <v>131</v>
      </c>
      <c r="F17" s="60" t="str">
        <f>IF(AND(MaxFDP_Done="Ok",ISNUMBER(MaxFDP_LastPushZ)),IF(MaxFDP_NoExt_LatestLastPush_Z&gt;=MaxFDP_LastPushZ+IF(MaxFDP_LastPushZ&lt;MaxFDP_SignOn_Z,1,0),"+","-")&amp;TEXT(ABS(MaxFDP_NoExt_LatestLastPush_Z-MaxFDP_LastPushZ-IF(MaxFDP_LastPushZ&lt;MaxFDP_SignOn_Z,1,0)),"hh:mm"),"N/A")</f>
        <v>N/A</v>
      </c>
      <c r="G17" s="23" t="e">
        <f>ABS(MaxFDP_NoExt_LatestLastPush_Z-MaxFDP_LastPushZ)</f>
        <v>#VALUE!</v>
      </c>
      <c r="H17" s="2"/>
      <c r="I17" s="150"/>
      <c r="J17" s="150"/>
      <c r="K17" s="150"/>
      <c r="L17" s="150"/>
      <c r="M17" s="150"/>
      <c r="N17" s="150"/>
      <c r="O17" s="150"/>
      <c r="P17" s="150"/>
      <c r="Q17" s="18"/>
      <c r="R17" s="1"/>
      <c r="S17" s="1"/>
      <c r="U17" s="41"/>
      <c r="V17" s="96">
        <v>4.8611111111111098E-2</v>
      </c>
      <c r="W17" s="96">
        <f t="shared" si="0"/>
        <v>0.95486111111111127</v>
      </c>
      <c r="X17" s="38">
        <v>4.8611111111111001E-2</v>
      </c>
      <c r="Y17"/>
      <c r="AA17" s="27" t="s">
        <v>33</v>
      </c>
      <c r="AB17" s="90">
        <v>0.29513888888888901</v>
      </c>
      <c r="AC17" s="42"/>
      <c r="AD17" s="15">
        <f t="shared" si="1"/>
        <v>0.95486111111111094</v>
      </c>
      <c r="AE17" s="58"/>
    </row>
    <row r="18" spans="1:31" ht="15" customHeight="1" x14ac:dyDescent="0.45">
      <c r="A18" s="1"/>
      <c r="B18" s="116" t="s">
        <v>23</v>
      </c>
      <c r="C18" s="116"/>
      <c r="D18" s="20">
        <v>1.0416666666666701E-2</v>
      </c>
      <c r="E18" s="143" t="s">
        <v>121</v>
      </c>
      <c r="F18" s="143"/>
      <c r="G18" s="12"/>
      <c r="H18" s="2"/>
      <c r="I18" s="128" t="s">
        <v>154</v>
      </c>
      <c r="J18" s="128"/>
      <c r="K18" s="128"/>
      <c r="L18" s="128"/>
      <c r="M18" s="128"/>
      <c r="N18" s="128"/>
      <c r="O18" s="128"/>
      <c r="P18" s="128"/>
      <c r="Q18" s="5"/>
      <c r="R18" s="1"/>
      <c r="S18" s="1"/>
      <c r="U18" s="41"/>
      <c r="V18" s="96">
        <v>5.2083333333333301E-2</v>
      </c>
      <c r="W18" s="96">
        <f t="shared" si="0"/>
        <v>0.95138888888888906</v>
      </c>
      <c r="X18" s="38">
        <v>5.2083333333333197E-2</v>
      </c>
      <c r="Y18"/>
      <c r="AA18" s="27" t="s">
        <v>34</v>
      </c>
      <c r="AB18" s="90">
        <v>0.29861111111111099</v>
      </c>
      <c r="AD18" s="15">
        <f t="shared" si="1"/>
        <v>0.95833333333333315</v>
      </c>
      <c r="AE18" s="58"/>
    </row>
    <row r="19" spans="1:31" ht="15" customHeight="1" x14ac:dyDescent="0.45">
      <c r="A19" s="1"/>
      <c r="B19" s="12"/>
      <c r="C19" s="12"/>
      <c r="D19" s="130" t="str">
        <f>IF(AND(ISNUMBER(MaxFDP_LastPushZ),MaxFDP_Done="Ok"),MaxFDP_LastPushZ+MaxFDP_LSect_Block+MaxFDP_BlockInToSignOff-MaxFDP_SignOn_Z+IF(MaxFDP_LastPushZ+MaxFDP_LSect_Block+MaxFDP_BlockInToSignOff-MaxFDP_SignOn_Z&lt;0,1,0),"")</f>
        <v/>
      </c>
      <c r="E19" s="130"/>
      <c r="F19" s="130"/>
      <c r="G19" s="13"/>
      <c r="H19" s="2"/>
      <c r="I19" s="148"/>
      <c r="J19" s="148"/>
      <c r="K19" s="148"/>
      <c r="L19" s="148"/>
      <c r="M19" s="148"/>
      <c r="N19" s="148"/>
      <c r="O19" s="148"/>
      <c r="P19" s="148"/>
      <c r="Q19" s="18"/>
      <c r="R19" s="1"/>
      <c r="S19" s="1"/>
      <c r="U19" s="41"/>
      <c r="V19" s="96">
        <v>5.5555555555555601E-2</v>
      </c>
      <c r="W19" s="96">
        <f t="shared" si="0"/>
        <v>0.94791666666666685</v>
      </c>
      <c r="X19" s="38">
        <v>5.55555555555554E-2</v>
      </c>
      <c r="Y19"/>
      <c r="AA19" s="27" t="s">
        <v>35</v>
      </c>
      <c r="AB19" s="90">
        <v>0.30208333333333298</v>
      </c>
      <c r="AD19" s="15">
        <f t="shared" si="1"/>
        <v>0.96180555555555536</v>
      </c>
      <c r="AE19" s="58"/>
    </row>
    <row r="20" spans="1:31" ht="15" customHeight="1" x14ac:dyDescent="0.45">
      <c r="A20" s="1"/>
      <c r="B20" s="47" t="s">
        <v>118</v>
      </c>
      <c r="C20" s="3" t="s">
        <v>6</v>
      </c>
      <c r="D20" s="3" t="s">
        <v>8</v>
      </c>
      <c r="E20" s="10" t="s">
        <v>28</v>
      </c>
      <c r="F20" s="3" t="s">
        <v>12</v>
      </c>
      <c r="G20" s="23" t="e">
        <f>IF(MaxFDP_SignOn_L&gt;1,MaxFDP_SignOn_L-1)</f>
        <v>#VALUE!</v>
      </c>
      <c r="H20" s="2"/>
      <c r="I20" s="148"/>
      <c r="J20" s="148"/>
      <c r="K20" s="148"/>
      <c r="L20" s="148"/>
      <c r="M20" s="148"/>
      <c r="N20" s="148"/>
      <c r="O20" s="148"/>
      <c r="P20" s="148"/>
      <c r="Q20" s="18"/>
      <c r="R20" s="1"/>
      <c r="S20" s="1"/>
      <c r="U20" s="41"/>
      <c r="V20" s="96">
        <v>5.9027777777777797E-2</v>
      </c>
      <c r="W20" s="96">
        <f t="shared" si="0"/>
        <v>0.94444444444444464</v>
      </c>
      <c r="X20" s="38">
        <v>5.9027777777777603E-2</v>
      </c>
      <c r="Y20"/>
      <c r="AA20" s="27" t="s">
        <v>36</v>
      </c>
      <c r="AB20" s="90">
        <v>0.30555555555555602</v>
      </c>
      <c r="AD20" s="15">
        <f t="shared" si="1"/>
        <v>0.96527777777777757</v>
      </c>
      <c r="AE20" s="58"/>
    </row>
    <row r="21" spans="1:31" ht="15" customHeight="1" x14ac:dyDescent="0.45">
      <c r="A21" s="1"/>
      <c r="B21" s="99" t="s">
        <v>9</v>
      </c>
      <c r="C21" s="25" t="str">
        <f>IF(NOT(ISBLANK(MaxFDP_SignOn_Station)),MaxFDP_SignOn_Station,"N/A")</f>
        <v>N/A</v>
      </c>
      <c r="D21" s="66" t="str">
        <f>IF(ISNUMBER(MaxFDP_SignOn_Z),MaxFDP_SignOn_Z,"N/A")</f>
        <v>N/A</v>
      </c>
      <c r="E21" s="14" t="str">
        <f>IF(ISNUMBER(MaxFDP_SignOn_Tz),MaxFDP_SignOn_Tz,"N/A")</f>
        <v>N/A</v>
      </c>
      <c r="F21" s="67" t="str">
        <f>IF(AND(ISNUMBER(MaxFDP_SignOn_Z),ISNUMBER(MaxFDP_SignOn_Tz)),TIME(HOUR(MaxFDP_SignOn_Z+MaxFDP_SignOn_Tz),MINUTE(MaxFDP_SignOn_Z+MaxFDP_SignOn_Tz),0),"N/A")</f>
        <v>N/A</v>
      </c>
      <c r="G21" s="11"/>
      <c r="H21" s="2"/>
      <c r="I21" s="148"/>
      <c r="J21" s="148"/>
      <c r="K21" s="148"/>
      <c r="L21" s="148"/>
      <c r="M21" s="148"/>
      <c r="N21" s="148"/>
      <c r="O21" s="148"/>
      <c r="P21" s="148"/>
      <c r="Q21" s="18"/>
      <c r="R21" s="1"/>
      <c r="S21" s="1"/>
      <c r="U21" s="41"/>
      <c r="V21" s="96">
        <v>6.25E-2</v>
      </c>
      <c r="W21" s="96">
        <f t="shared" si="0"/>
        <v>0.94097222222222243</v>
      </c>
      <c r="X21" s="38">
        <v>6.2499999999999799E-2</v>
      </c>
      <c r="Y21"/>
      <c r="AA21" s="27" t="s">
        <v>59</v>
      </c>
      <c r="AB21" s="90">
        <v>0.30902777777777801</v>
      </c>
      <c r="AD21" s="15">
        <f t="shared" si="1"/>
        <v>0.96874999999999978</v>
      </c>
      <c r="AE21" s="58"/>
    </row>
    <row r="22" spans="1:31" ht="15" customHeight="1" thickBot="1" x14ac:dyDescent="0.5">
      <c r="A22" s="1"/>
      <c r="B22" s="99" t="s">
        <v>11</v>
      </c>
      <c r="C22" s="110" t="str">
        <f>IF(ISNUMBER(MaxFDP_MaxFDP),MaxFDP_MaxFDP,"N/A")</f>
        <v>N/A</v>
      </c>
      <c r="D22" s="111"/>
      <c r="E22" s="111"/>
      <c r="F22" s="112"/>
      <c r="G22" s="11"/>
      <c r="H22" s="2"/>
      <c r="I22" s="148"/>
      <c r="J22" s="148"/>
      <c r="K22" s="148"/>
      <c r="L22" s="148"/>
      <c r="M22" s="148"/>
      <c r="N22" s="148"/>
      <c r="O22" s="148"/>
      <c r="P22" s="148"/>
      <c r="Q22" s="18"/>
      <c r="R22" s="1"/>
      <c r="S22" s="1"/>
      <c r="U22" s="41"/>
      <c r="V22" s="96">
        <v>6.5972222222222196E-2</v>
      </c>
      <c r="W22" s="96">
        <f t="shared" si="0"/>
        <v>0.93750000000000022</v>
      </c>
      <c r="X22" s="39"/>
      <c r="Y22"/>
      <c r="AA22" s="27" t="s">
        <v>37</v>
      </c>
      <c r="AB22" s="90">
        <v>0.3125</v>
      </c>
      <c r="AD22" s="15">
        <f t="shared" si="1"/>
        <v>0.97222222222222199</v>
      </c>
      <c r="AE22" s="58"/>
    </row>
    <row r="23" spans="1:31" ht="15" customHeight="1" thickTop="1" x14ac:dyDescent="0.45">
      <c r="A23" s="1"/>
      <c r="B23" s="99" t="s">
        <v>18</v>
      </c>
      <c r="C23" s="76">
        <f>MaxFDP_LSect_Out_Station</f>
        <v>0</v>
      </c>
      <c r="D23" s="84" t="str">
        <f>IF(AND(ISNUMBER(MaxFDP_LastIn_Z),ISNUMBER(MaxFDP_LSect_Block)),MaxFDP_LastIn_Z-MaxFDP_LSect_Block+IF(MaxFDP_LastIn_Z-MaxFDP_LSect_Block&lt;0,1,0),"N/A")</f>
        <v>N/A</v>
      </c>
      <c r="E23" s="77">
        <f>MaxFDP_LSect_Dept_Tz</f>
        <v>0</v>
      </c>
      <c r="F23" s="78" t="str">
        <f>IF(AND(ISNUMBER(MaxFDP_NoExt_LatestLastPush_Z),ISNUMBER(MaxFDP_LSect_Dept_Tz)),TIME(HOUR(MaxFDP_NoExt_LatestLastPush_Z+MaxFDP_LSect_Dept_Tz),MINUTE(MaxFDP_NoExt_LatestLastPush_Z+MaxFDP_LSect_Dept_Tz),0),"N/A")</f>
        <v>N/A</v>
      </c>
      <c r="G23" s="11"/>
      <c r="H23" s="2"/>
      <c r="I23" s="148"/>
      <c r="J23" s="148"/>
      <c r="K23" s="148"/>
      <c r="L23" s="148"/>
      <c r="M23" s="148"/>
      <c r="N23" s="148"/>
      <c r="O23" s="148"/>
      <c r="P23" s="148"/>
      <c r="Q23" s="18"/>
      <c r="R23" s="1"/>
      <c r="S23" s="80"/>
      <c r="U23" s="41"/>
      <c r="V23" s="96">
        <v>6.9444444444444406E-2</v>
      </c>
      <c r="W23" s="96">
        <f t="shared" si="0"/>
        <v>0.93402777777777801</v>
      </c>
      <c r="X23" s="39"/>
      <c r="Y23"/>
      <c r="AA23" s="27" t="s">
        <v>0</v>
      </c>
      <c r="AB23" s="90">
        <v>0.31597222222222199</v>
      </c>
      <c r="AD23" s="15">
        <f t="shared" si="1"/>
        <v>0.9756944444444442</v>
      </c>
      <c r="AE23" s="58"/>
    </row>
    <row r="24" spans="1:31" ht="15" customHeight="1" x14ac:dyDescent="0.45">
      <c r="A24" s="1"/>
      <c r="B24" s="99" t="s">
        <v>17</v>
      </c>
      <c r="C24" s="113" t="str">
        <f>IF(ISNUMBER(MaxFDP_LSect_Block),MaxFDP_LSect_Block,"N/A")</f>
        <v>N/A</v>
      </c>
      <c r="D24" s="114"/>
      <c r="E24" s="114"/>
      <c r="F24" s="115"/>
      <c r="G24" s="11"/>
      <c r="H24" s="2"/>
      <c r="I24" s="127" t="s">
        <v>151</v>
      </c>
      <c r="J24" s="127"/>
      <c r="K24" s="127"/>
      <c r="L24" s="127"/>
      <c r="M24" s="127"/>
      <c r="N24" s="127"/>
      <c r="O24" s="127"/>
      <c r="P24" s="127"/>
      <c r="Q24" s="49"/>
      <c r="R24" s="1"/>
      <c r="S24" s="1"/>
      <c r="U24" s="41"/>
      <c r="V24" s="96">
        <v>7.2916666666666699E-2</v>
      </c>
      <c r="W24" s="96">
        <f t="shared" si="0"/>
        <v>0.9305555555555558</v>
      </c>
      <c r="X24" s="39"/>
      <c r="Y24"/>
      <c r="AA24" s="27" t="s">
        <v>75</v>
      </c>
      <c r="AB24" s="90">
        <v>0.31944444444444398</v>
      </c>
      <c r="AD24" s="15">
        <f t="shared" si="1"/>
        <v>0.97916666666666641</v>
      </c>
      <c r="AE24" s="74"/>
    </row>
    <row r="25" spans="1:31" ht="15" customHeight="1" x14ac:dyDescent="0.45">
      <c r="A25" s="1"/>
      <c r="B25" s="99" t="s">
        <v>20</v>
      </c>
      <c r="C25" s="123">
        <f>MaxFDP_LSect_In_Station</f>
        <v>0</v>
      </c>
      <c r="D25" s="83" t="str">
        <f>IF(AND(ISNUMBER(MaxFDP_BlockInToSignOff),ISNUMBER(MaxFDP_SignOff_Z)),MaxFDP_SignOff_Z-MaxFDP_BlockInToSignOff+IF(MaxFDP_SignOff_Z-MaxFDP_BlockInToSignOff&lt;0,1,0),"N/A")</f>
        <v>N/A</v>
      </c>
      <c r="E25" s="125">
        <f>MaxFDP_LSect_Arr_Tz</f>
        <v>0</v>
      </c>
      <c r="F25" s="72" t="str">
        <f>IF(AND(ISNUMBER(MaxFDP_LastIn_Z),ISNUMBER(MaxFDP_LSect_Arr_Tz)),TIME(HOUR(MaxFDP_LastIn_Z+MaxFDP_LSect_Arr_Tz),MINUTE(MaxFDP_LastIn_Z+MaxFDP_LSect_Arr_Tz),0),"N/A")</f>
        <v>N/A</v>
      </c>
      <c r="G25" s="11"/>
      <c r="H25" s="2"/>
      <c r="I25" s="127"/>
      <c r="J25" s="127"/>
      <c r="K25" s="127"/>
      <c r="L25" s="127"/>
      <c r="M25" s="127"/>
      <c r="N25" s="127"/>
      <c r="O25" s="127"/>
      <c r="P25" s="127"/>
      <c r="Q25" s="49"/>
      <c r="R25" s="1"/>
      <c r="S25" s="1"/>
      <c r="T25"/>
      <c r="U25" s="41"/>
      <c r="V25" s="96">
        <v>7.6388888888888895E-2</v>
      </c>
      <c r="W25" s="96">
        <f t="shared" si="0"/>
        <v>0.92708333333333359</v>
      </c>
      <c r="X25" s="39"/>
      <c r="Y25"/>
      <c r="AA25" s="27" t="s">
        <v>113</v>
      </c>
      <c r="AB25" s="90">
        <v>0.32291666666666702</v>
      </c>
      <c r="AD25" s="15">
        <f t="shared" si="1"/>
        <v>0.98263888888888862</v>
      </c>
      <c r="AE25" s="58"/>
    </row>
    <row r="26" spans="1:31" ht="15" customHeight="1" thickBot="1" x14ac:dyDescent="0.5">
      <c r="A26" s="1"/>
      <c r="B26" s="99" t="s">
        <v>19</v>
      </c>
      <c r="C26" s="124"/>
      <c r="D26" s="81" t="str">
        <f>IF(ISNUMBER(MaxFDP_Signoff_Raw),MaxFDP_Signoff_Raw,"N/A")</f>
        <v>N/A</v>
      </c>
      <c r="E26" s="126"/>
      <c r="F26" s="73" t="str">
        <f>IF(AND(ISNUMBER(MaxFDP_SignOff_Z),ISNUMBER(MaxFDP_LSect_Arr_Tz)),TIME(HOUR(MaxFDP_SignOff_Z+MaxFDP_LSect_Arr_Tz),MINUTE(MaxFDP_SignOff_Z+MaxFDP_LSect_Arr_Tz),0),"N/A")</f>
        <v>N/A</v>
      </c>
      <c r="G26" s="9"/>
      <c r="H26" s="2"/>
      <c r="I26" s="127"/>
      <c r="J26" s="127"/>
      <c r="K26" s="127"/>
      <c r="L26" s="127"/>
      <c r="M26" s="127"/>
      <c r="N26" s="127"/>
      <c r="O26" s="127"/>
      <c r="P26" s="127"/>
      <c r="Q26" s="49"/>
      <c r="R26" s="1"/>
      <c r="S26" s="1"/>
      <c r="T26"/>
      <c r="U26" s="41"/>
      <c r="V26" s="96">
        <v>7.9861111111111105E-2</v>
      </c>
      <c r="W26" s="96">
        <f t="shared" si="0"/>
        <v>0.92361111111111138</v>
      </c>
      <c r="X26" s="39"/>
      <c r="Y26"/>
      <c r="AA26" s="27" t="s">
        <v>43</v>
      </c>
      <c r="AB26" s="90">
        <v>0.32638888888888901</v>
      </c>
      <c r="AD26" s="15">
        <f t="shared" si="1"/>
        <v>0.98611111111111083</v>
      </c>
      <c r="AE26" s="58"/>
    </row>
    <row r="27" spans="1:31" ht="15" customHeight="1" thickTop="1" x14ac:dyDescent="0.45">
      <c r="A27" s="1"/>
      <c r="B27" s="99" t="s">
        <v>147</v>
      </c>
      <c r="C27" s="107">
        <f>1/24</f>
        <v>4.1666666666666664E-2</v>
      </c>
      <c r="D27" s="108"/>
      <c r="E27" s="108"/>
      <c r="F27" s="109"/>
      <c r="G27" s="9"/>
      <c r="H27" s="1"/>
      <c r="I27" s="127" t="s">
        <v>152</v>
      </c>
      <c r="J27" s="127"/>
      <c r="K27" s="127"/>
      <c r="L27" s="127"/>
      <c r="M27" s="127"/>
      <c r="N27" s="127"/>
      <c r="O27" s="127"/>
      <c r="P27" s="127"/>
      <c r="Q27" s="49"/>
      <c r="R27" s="1"/>
      <c r="S27" s="1"/>
      <c r="T27"/>
      <c r="U27" s="41"/>
      <c r="V27" s="96">
        <v>8.3333333333333301E-2</v>
      </c>
      <c r="W27" s="96">
        <f t="shared" si="0"/>
        <v>0.92013888888888917</v>
      </c>
      <c r="Y27"/>
      <c r="AA27" s="27" t="s">
        <v>1</v>
      </c>
      <c r="AB27" s="90">
        <v>0.32986111111111099</v>
      </c>
      <c r="AD27" s="15">
        <f t="shared" si="1"/>
        <v>0.98958333333333304</v>
      </c>
      <c r="AE27" s="58"/>
    </row>
    <row r="28" spans="1:31" ht="15" customHeight="1" x14ac:dyDescent="0.45">
      <c r="A28" s="1"/>
      <c r="B28" s="99" t="s">
        <v>19</v>
      </c>
      <c r="C28" s="53">
        <f>MaxFDP_LSect_In_Station</f>
        <v>0</v>
      </c>
      <c r="D28" s="82" t="str">
        <f>IFERROR(MaxFDP_SignOff_Z+MaxFDP_FDPExtension,"N/A")</f>
        <v>N/A</v>
      </c>
      <c r="E28" s="54">
        <f>E25</f>
        <v>0</v>
      </c>
      <c r="F28" s="68" t="str">
        <f>IFERROR(TIME(HOUR(MaxFDP_SignOff_Ext_Z+MaxFDP_LSect_Arr_Tz),MINUTE(MaxFDP_SignOff_Ext_Z+MaxFDP_LSect_Arr_Tz),0),"N/A")</f>
        <v>N/A</v>
      </c>
      <c r="G28" s="19"/>
      <c r="H28" s="1"/>
      <c r="I28" s="127"/>
      <c r="J28" s="127"/>
      <c r="K28" s="127"/>
      <c r="L28" s="127"/>
      <c r="M28" s="127"/>
      <c r="N28" s="127"/>
      <c r="O28" s="127"/>
      <c r="P28" s="127"/>
      <c r="Q28" s="1"/>
      <c r="R28" s="1"/>
      <c r="S28" s="80"/>
      <c r="T28"/>
      <c r="U28" s="41"/>
      <c r="V28" s="96">
        <v>8.6805555555555594E-2</v>
      </c>
      <c r="W28" s="96">
        <f t="shared" si="0"/>
        <v>0.91666666666666696</v>
      </c>
      <c r="X28" s="39"/>
      <c r="Y28"/>
      <c r="AA28" s="27" t="s">
        <v>89</v>
      </c>
      <c r="AB28" s="90">
        <v>0.33333333333333298</v>
      </c>
      <c r="AD28" s="15">
        <f t="shared" si="1"/>
        <v>0.99305555555555525</v>
      </c>
      <c r="AE28" s="58"/>
    </row>
    <row r="29" spans="1:31" ht="15" customHeight="1" x14ac:dyDescent="0.45">
      <c r="A29" s="1"/>
      <c r="B29" s="99" t="s">
        <v>150</v>
      </c>
      <c r="C29" s="119">
        <f>2/24</f>
        <v>8.3333333333333329E-2</v>
      </c>
      <c r="D29" s="120"/>
      <c r="E29" s="120"/>
      <c r="F29" s="121"/>
      <c r="G29" s="9"/>
      <c r="H29" s="1"/>
      <c r="I29" s="127"/>
      <c r="J29" s="127"/>
      <c r="K29" s="127"/>
      <c r="L29" s="127"/>
      <c r="M29" s="127"/>
      <c r="N29" s="127"/>
      <c r="O29" s="127"/>
      <c r="P29" s="127"/>
      <c r="Q29" s="1"/>
      <c r="R29" s="1"/>
      <c r="S29" s="1"/>
      <c r="T29"/>
      <c r="U29" s="41"/>
      <c r="V29" s="96">
        <v>9.0277777777777804E-2</v>
      </c>
      <c r="W29" s="96">
        <f t="shared" si="0"/>
        <v>0.91319444444444475</v>
      </c>
      <c r="X29" s="39"/>
      <c r="Y29"/>
      <c r="AA29" s="27" t="s">
        <v>5</v>
      </c>
      <c r="AB29" s="90">
        <v>0.33680555555555602</v>
      </c>
      <c r="AD29" s="15">
        <f t="shared" si="1"/>
        <v>0.99652777777777746</v>
      </c>
      <c r="AE29" s="58"/>
    </row>
    <row r="30" spans="1:31" ht="15" customHeight="1" x14ac:dyDescent="0.45">
      <c r="A30" s="1"/>
      <c r="B30" s="99" t="s">
        <v>19</v>
      </c>
      <c r="C30" s="101">
        <f>MaxFDP_LSect_In_Station</f>
        <v>0</v>
      </c>
      <c r="D30" s="102" t="str">
        <f>IFERROR(MaxFDP_SignOff_Z+MaxFDP_FDPExtensionHomeBase,"N/A")</f>
        <v>N/A</v>
      </c>
      <c r="E30" s="103">
        <f>E25</f>
        <v>0</v>
      </c>
      <c r="F30" s="104" t="str">
        <f>IFERROR(TIME(HOUR(MaxFDP_SignOff_ExtHomeBase_Z+MaxFDP_LSect_Arr_Tz),MINUTE(MaxFDP_SignOff_ExtHomeBase_Z+MaxFDP_LSect_Arr_Tz),0),"N/A")</f>
        <v>N/A</v>
      </c>
      <c r="G30" s="9"/>
      <c r="H30" s="1"/>
      <c r="I30" s="127"/>
      <c r="J30" s="127"/>
      <c r="K30" s="127"/>
      <c r="L30" s="127"/>
      <c r="M30" s="127"/>
      <c r="N30" s="127"/>
      <c r="O30" s="127"/>
      <c r="P30" s="127"/>
      <c r="Q30" s="1"/>
      <c r="R30" s="1"/>
      <c r="S30" s="1"/>
      <c r="T30"/>
      <c r="U30" s="41"/>
      <c r="V30" s="96">
        <v>9.375E-2</v>
      </c>
      <c r="W30" s="96">
        <f t="shared" si="0"/>
        <v>0.90972222222222254</v>
      </c>
      <c r="X30" s="39"/>
      <c r="Y30"/>
      <c r="AA30" s="27" t="s">
        <v>64</v>
      </c>
      <c r="AB30" s="90">
        <v>0.34027777777777801</v>
      </c>
      <c r="AD30" s="15">
        <f t="shared" si="1"/>
        <v>0</v>
      </c>
      <c r="AE30" s="58"/>
    </row>
    <row r="31" spans="1:31" ht="15" customHeight="1" x14ac:dyDescent="0.45">
      <c r="A31" s="1"/>
      <c r="B31" s="19"/>
      <c r="C31" s="19"/>
      <c r="D31" s="19"/>
      <c r="E31" s="19"/>
      <c r="F31" s="19"/>
      <c r="G31" s="9"/>
      <c r="H31" s="1"/>
      <c r="I31" s="127"/>
      <c r="J31" s="127"/>
      <c r="K31" s="127"/>
      <c r="L31" s="127"/>
      <c r="M31" s="127"/>
      <c r="N31" s="127"/>
      <c r="O31" s="127"/>
      <c r="P31" s="127"/>
      <c r="Q31" s="1"/>
      <c r="R31" s="1"/>
      <c r="S31" s="1"/>
      <c r="T31"/>
      <c r="U31" s="41"/>
      <c r="V31" s="96">
        <v>9.7222222222222196E-2</v>
      </c>
      <c r="W31" s="96">
        <f t="shared" si="0"/>
        <v>0.90625000000000033</v>
      </c>
      <c r="X31" s="39"/>
      <c r="Y31"/>
      <c r="AA31" s="27" t="s">
        <v>82</v>
      </c>
      <c r="AB31" s="90">
        <v>0.34375</v>
      </c>
      <c r="AD31" s="15">
        <f t="shared" si="1"/>
        <v>3.472222222222222E-3</v>
      </c>
      <c r="AE31" s="58"/>
    </row>
    <row r="32" spans="1:31" ht="15" customHeight="1" x14ac:dyDescent="0.45">
      <c r="A32" s="1"/>
      <c r="B32" s="118" t="str">
        <f>"Max FDP Last Sector Push from "&amp;IF(ISBLANK(MaxFDP_LSect_Out_Station),"????",MaxFDP_LSect_Out_Station)&amp; " (to "&amp;IF(ISBLANK(MaxFDP_LSect_In_Station),"????",MaxFDP_LSect_In_Station)&amp;")"</f>
        <v>Max FDP Last Sector Push from ???? (to ????)</v>
      </c>
      <c r="C32" s="118"/>
      <c r="D32" s="118"/>
      <c r="E32" s="118"/>
      <c r="F32" s="118"/>
      <c r="G32" s="9"/>
      <c r="H32" s="1"/>
      <c r="I32" s="127"/>
      <c r="J32" s="127"/>
      <c r="K32" s="127"/>
      <c r="L32" s="127"/>
      <c r="M32" s="127"/>
      <c r="N32" s="127"/>
      <c r="O32" s="127"/>
      <c r="P32" s="127"/>
      <c r="Q32" s="1"/>
      <c r="R32" s="1"/>
      <c r="S32" s="1"/>
      <c r="T32"/>
      <c r="U32" s="41"/>
      <c r="V32" s="96">
        <v>0.100694444444444</v>
      </c>
      <c r="W32" s="96">
        <f t="shared" si="0"/>
        <v>0.90277777777777812</v>
      </c>
      <c r="X32" s="39"/>
      <c r="Y32"/>
      <c r="AA32" s="27" t="s">
        <v>81</v>
      </c>
      <c r="AB32" s="90">
        <v>0.34722222222222199</v>
      </c>
      <c r="AD32" s="15">
        <f t="shared" si="1"/>
        <v>6.9444444444444441E-3</v>
      </c>
      <c r="AE32" s="58"/>
    </row>
    <row r="33" spans="1:31" ht="14.25" customHeight="1" x14ac:dyDescent="0.45">
      <c r="A33" s="2"/>
      <c r="B33" s="116" t="s">
        <v>27</v>
      </c>
      <c r="C33" s="116"/>
      <c r="D33" s="117"/>
      <c r="E33" s="85" t="str">
        <f>MaxFDP_NoExt_LatestLastPush_Z</f>
        <v>N/A</v>
      </c>
      <c r="F33" s="70" t="str">
        <f>IFERROR(TIME(HOUR(MaxFDP_NoExt_LatestLastPush_Z+MaxFDP_LSect_Dept_Tz),MINUTE(MaxFDP_NoExt_LatestLastPush_Z+MaxFDP_LSect_Dept_Tz),0),"N/A")</f>
        <v>N/A</v>
      </c>
      <c r="G33" s="9"/>
      <c r="H33" s="2"/>
      <c r="I33" s="127" t="s">
        <v>155</v>
      </c>
      <c r="J33" s="127"/>
      <c r="K33" s="127"/>
      <c r="L33" s="127"/>
      <c r="M33" s="127"/>
      <c r="N33" s="127"/>
      <c r="O33" s="127"/>
      <c r="P33" s="127"/>
      <c r="Q33" s="55"/>
      <c r="R33" s="55"/>
      <c r="S33" s="55"/>
      <c r="T33"/>
      <c r="U33" s="41"/>
      <c r="V33" s="96">
        <v>0.114583333333333</v>
      </c>
      <c r="W33" s="96">
        <f t="shared" si="0"/>
        <v>0.89930555555555591</v>
      </c>
      <c r="X33" s="39"/>
      <c r="Y33"/>
      <c r="AA33" s="27" t="s">
        <v>83</v>
      </c>
      <c r="AB33" s="90">
        <v>0.35069444444444398</v>
      </c>
      <c r="AD33" s="15">
        <f t="shared" si="1"/>
        <v>1.0416666666666666E-2</v>
      </c>
      <c r="AE33" s="58"/>
    </row>
    <row r="34" spans="1:31" x14ac:dyDescent="0.45">
      <c r="A34" s="2"/>
      <c r="B34" s="116" t="s">
        <v>149</v>
      </c>
      <c r="C34" s="116"/>
      <c r="D34" s="117"/>
      <c r="E34" s="86" t="str">
        <f>IFERROR(MaxFDP_NoExt_LatestLastPush_Z+MaxFDP_FDPExtension,"N/A")</f>
        <v>N/A</v>
      </c>
      <c r="F34" s="71" t="str">
        <f>IFERROR(TIME(HOUR(MaxFDP_NoExt_LatestLastPush_Z+MaxFDP_FDPExtension+MaxFDP_LSect_Dept_Tz),MINUTE(MaxFDP_NoExt_LatestLastPush_Z+MaxFDP_FDPExtension+MaxFDP_LSect_Dept_Tz),0),"N/A")</f>
        <v>N/A</v>
      </c>
      <c r="G34" s="9"/>
      <c r="H34" s="98"/>
      <c r="I34" s="127"/>
      <c r="J34" s="127"/>
      <c r="K34" s="127"/>
      <c r="L34" s="127"/>
      <c r="M34" s="127"/>
      <c r="N34" s="127"/>
      <c r="O34" s="127"/>
      <c r="P34" s="127"/>
      <c r="Q34" s="2"/>
      <c r="R34" s="2"/>
      <c r="S34" s="2"/>
      <c r="T34"/>
      <c r="U34" s="41"/>
      <c r="V34" s="96">
        <v>0.118055555555556</v>
      </c>
      <c r="W34" s="96">
        <f t="shared" si="0"/>
        <v>0.8958333333333337</v>
      </c>
      <c r="X34" s="39"/>
      <c r="Y34"/>
      <c r="AA34" s="27" t="s">
        <v>99</v>
      </c>
      <c r="AB34" s="90">
        <v>0.35416666666666702</v>
      </c>
      <c r="AD34" s="15">
        <f t="shared" si="1"/>
        <v>1.3888888888888888E-2</v>
      </c>
      <c r="AE34" s="58"/>
    </row>
    <row r="35" spans="1:31" x14ac:dyDescent="0.45">
      <c r="A35" s="2"/>
      <c r="B35" s="116" t="s">
        <v>148</v>
      </c>
      <c r="C35" s="116"/>
      <c r="D35" s="117"/>
      <c r="E35" s="105" t="str">
        <f>IFERROR(MaxFDP_NoExt_LatestLastPush_Z+MaxFDP_FDPExtensionHomeBase,"N/A")</f>
        <v>N/A</v>
      </c>
      <c r="F35" s="106" t="str">
        <f>IFERROR(TIME(HOUR(MaxFDP_NoExt_LatestLastPush_Z+MaxFDP_FDPExtensionHomeBase+MaxFDP_LSect_Dept_Tz),MINUTE(MaxFDP_NoExt_LatestLastPush_Z+MaxFDP_FDPExtensionHomeBase+MaxFDP_LSect_Dept_Tz),0),"N/A")</f>
        <v>N/A</v>
      </c>
      <c r="G35" s="9"/>
      <c r="H35" s="2"/>
      <c r="I35" s="127"/>
      <c r="J35" s="127"/>
      <c r="K35" s="127"/>
      <c r="L35" s="127"/>
      <c r="M35" s="127"/>
      <c r="N35" s="127"/>
      <c r="O35" s="127"/>
      <c r="P35" s="127"/>
      <c r="Q35" s="2"/>
      <c r="R35" s="55"/>
      <c r="S35" s="55"/>
      <c r="T35"/>
      <c r="U35" s="41"/>
      <c r="V35" s="96">
        <v>0.121527777777778</v>
      </c>
      <c r="W35" s="96">
        <f t="shared" si="0"/>
        <v>0.89236111111111149</v>
      </c>
      <c r="X35" s="39"/>
      <c r="Y35"/>
      <c r="AA35" s="27" t="s">
        <v>98</v>
      </c>
      <c r="AB35" s="90">
        <v>0.35763888888888901</v>
      </c>
      <c r="AD35" s="15">
        <f t="shared" si="1"/>
        <v>1.7361111111111112E-2</v>
      </c>
      <c r="AE35" s="58"/>
    </row>
    <row r="36" spans="1:31" ht="10.050000000000001" customHeight="1" x14ac:dyDescent="0.45">
      <c r="A36" s="2"/>
      <c r="B36" s="11"/>
      <c r="C36" s="11"/>
      <c r="D36" s="11"/>
      <c r="E36" s="11"/>
      <c r="F36" s="11"/>
      <c r="G36" s="11"/>
      <c r="H36" s="2"/>
      <c r="I36" s="127"/>
      <c r="J36" s="127"/>
      <c r="K36" s="127"/>
      <c r="L36" s="127"/>
      <c r="M36" s="127"/>
      <c r="N36" s="127"/>
      <c r="O36" s="127"/>
      <c r="P36" s="127"/>
      <c r="Q36" s="2"/>
      <c r="R36" s="2"/>
      <c r="S36" s="2"/>
      <c r="T36"/>
      <c r="U36" s="41"/>
      <c r="V36" s="96">
        <v>0.125</v>
      </c>
      <c r="W36" s="96">
        <f t="shared" si="0"/>
        <v>0.88888888888888928</v>
      </c>
      <c r="X36" s="39"/>
      <c r="Y36"/>
      <c r="AA36" s="27" t="s">
        <v>44</v>
      </c>
      <c r="AB36" s="90">
        <v>0.36111111111111099</v>
      </c>
      <c r="AD36" s="15">
        <f t="shared" si="1"/>
        <v>2.0833333333333336E-2</v>
      </c>
      <c r="AE36" s="58"/>
    </row>
    <row r="37" spans="1:31" x14ac:dyDescent="0.45">
      <c r="A37" s="2"/>
      <c r="B37" s="55"/>
      <c r="C37" s="2"/>
      <c r="D37" s="2"/>
      <c r="E37" s="2"/>
      <c r="F37" s="2"/>
      <c r="G37" s="2"/>
      <c r="H37" s="2"/>
      <c r="I37" s="2"/>
      <c r="J37" s="2"/>
      <c r="K37" s="2"/>
      <c r="L37" s="2"/>
      <c r="M37" s="2"/>
      <c r="N37" s="2"/>
      <c r="O37" s="2"/>
      <c r="P37" s="2"/>
      <c r="Q37" s="2"/>
      <c r="R37" s="2"/>
      <c r="S37" s="2"/>
      <c r="U37"/>
      <c r="V37" s="96">
        <v>0.12847222222222199</v>
      </c>
      <c r="W37" s="96">
        <f t="shared" si="0"/>
        <v>0.88541666666666707</v>
      </c>
      <c r="X37" s="39"/>
      <c r="Y37"/>
      <c r="AA37" s="27" t="s">
        <v>2</v>
      </c>
      <c r="AB37" s="90">
        <v>0.36458333333333298</v>
      </c>
      <c r="AD37" s="15">
        <f t="shared" si="1"/>
        <v>2.4305555555555559E-2</v>
      </c>
      <c r="AE37" s="58"/>
    </row>
    <row r="38" spans="1:31" x14ac:dyDescent="0.45">
      <c r="A38" s="2"/>
      <c r="B38" s="55"/>
      <c r="C38" s="2"/>
      <c r="D38" s="2"/>
      <c r="E38" s="2"/>
      <c r="F38" s="2"/>
      <c r="G38" s="2"/>
      <c r="H38" s="2"/>
      <c r="I38" s="2"/>
      <c r="J38" s="2"/>
      <c r="K38" s="2"/>
      <c r="L38" s="2"/>
      <c r="M38" s="2"/>
      <c r="N38" s="2"/>
      <c r="O38" s="2"/>
      <c r="P38" s="2"/>
      <c r="Q38" s="2"/>
      <c r="R38" s="2"/>
      <c r="S38" s="2"/>
      <c r="U38"/>
      <c r="V38" s="96">
        <v>0.131944444444444</v>
      </c>
      <c r="W38" s="96">
        <f t="shared" si="0"/>
        <v>0.88194444444444486</v>
      </c>
      <c r="X38" s="39"/>
      <c r="Y38"/>
      <c r="AA38" s="27" t="s">
        <v>46</v>
      </c>
      <c r="AB38" s="90">
        <v>0.36805555555555602</v>
      </c>
      <c r="AD38" s="15">
        <f t="shared" si="1"/>
        <v>2.7777777777777783E-2</v>
      </c>
      <c r="AE38" s="58"/>
    </row>
    <row r="39" spans="1:31" x14ac:dyDescent="0.45">
      <c r="A39" s="2"/>
      <c r="B39" s="55"/>
      <c r="C39" s="2"/>
      <c r="D39" s="2"/>
      <c r="E39" s="2"/>
      <c r="F39" s="2"/>
      <c r="G39" s="2"/>
      <c r="H39" s="2"/>
      <c r="I39" s="2"/>
      <c r="J39" s="2"/>
      <c r="K39" s="2"/>
      <c r="L39" s="2"/>
      <c r="M39" s="2"/>
      <c r="N39" s="2"/>
      <c r="O39" s="2"/>
      <c r="P39" s="2"/>
      <c r="Q39" s="2"/>
      <c r="R39" s="2"/>
      <c r="S39" s="2"/>
      <c r="U39"/>
      <c r="V39" s="96">
        <v>0.13541666666666699</v>
      </c>
      <c r="W39" s="96">
        <f t="shared" si="0"/>
        <v>0.87847222222222265</v>
      </c>
      <c r="X39" s="39"/>
      <c r="Y39"/>
      <c r="AA39" s="27" t="s">
        <v>129</v>
      </c>
      <c r="AB39" s="90">
        <v>0.37152777777777801</v>
      </c>
      <c r="AD39" s="15">
        <f t="shared" si="1"/>
        <v>3.1250000000000007E-2</v>
      </c>
      <c r="AE39" s="58"/>
    </row>
    <row r="40" spans="1:31" x14ac:dyDescent="0.45">
      <c r="A40" s="2"/>
      <c r="B40" s="55"/>
      <c r="C40" s="2"/>
      <c r="D40" s="2"/>
      <c r="E40" s="65"/>
      <c r="F40" s="2"/>
      <c r="G40" s="2"/>
      <c r="H40" s="2"/>
      <c r="I40" s="2"/>
      <c r="J40" s="2"/>
      <c r="K40" s="2"/>
      <c r="L40" s="2"/>
      <c r="M40" s="2"/>
      <c r="N40" s="2"/>
      <c r="O40" s="2"/>
      <c r="P40" s="2"/>
      <c r="Q40" s="2"/>
      <c r="R40" s="2"/>
      <c r="S40" s="2"/>
      <c r="U40"/>
      <c r="V40" s="96">
        <v>0.13888888888888901</v>
      </c>
      <c r="W40" s="96">
        <f t="shared" si="0"/>
        <v>0.87500000000000044</v>
      </c>
      <c r="X40" s="39"/>
      <c r="Y40"/>
      <c r="AA40" s="27" t="s">
        <v>88</v>
      </c>
      <c r="AB40" s="90">
        <v>0.375</v>
      </c>
      <c r="AD40" s="15">
        <f t="shared" si="1"/>
        <v>3.4722222222222231E-2</v>
      </c>
      <c r="AE40" s="58"/>
    </row>
    <row r="41" spans="1:31" x14ac:dyDescent="0.45">
      <c r="A41" s="2"/>
      <c r="B41" s="55"/>
      <c r="C41" s="2"/>
      <c r="D41" s="2"/>
      <c r="E41" s="2"/>
      <c r="F41" s="2"/>
      <c r="G41" s="2"/>
      <c r="H41" s="2"/>
      <c r="I41" s="2"/>
      <c r="J41" s="2"/>
      <c r="K41" s="2"/>
      <c r="L41" s="2"/>
      <c r="M41" s="2"/>
      <c r="N41" s="2"/>
      <c r="O41" s="2"/>
      <c r="P41" s="2"/>
      <c r="Q41" s="2"/>
      <c r="R41" s="2"/>
      <c r="S41" s="2"/>
      <c r="U41"/>
      <c r="V41" s="96">
        <v>0.14236111111111099</v>
      </c>
      <c r="W41" s="96">
        <f t="shared" si="0"/>
        <v>0.87152777777777823</v>
      </c>
      <c r="X41" s="39"/>
      <c r="Y41"/>
      <c r="AA41" s="27" t="s">
        <v>93</v>
      </c>
      <c r="AB41" s="90">
        <v>0.37847222222222199</v>
      </c>
      <c r="AD41" s="15">
        <f t="shared" si="1"/>
        <v>3.8194444444444454E-2</v>
      </c>
      <c r="AE41" s="58"/>
    </row>
    <row r="42" spans="1:31" x14ac:dyDescent="0.45">
      <c r="A42" s="2"/>
      <c r="B42" s="55"/>
      <c r="C42" s="2"/>
      <c r="D42" s="2"/>
      <c r="E42" s="2"/>
      <c r="F42" s="2"/>
      <c r="G42" s="2"/>
      <c r="H42" s="2"/>
      <c r="I42" s="2"/>
      <c r="J42" s="2"/>
      <c r="K42" s="2"/>
      <c r="L42" s="2"/>
      <c r="M42" s="2"/>
      <c r="N42" s="2"/>
      <c r="O42" s="2"/>
      <c r="P42" s="2"/>
      <c r="Q42" s="2"/>
      <c r="R42" s="2"/>
      <c r="S42" s="2"/>
      <c r="U42"/>
      <c r="V42" s="96">
        <v>0.14583333333333301</v>
      </c>
      <c r="W42" s="96">
        <f t="shared" si="0"/>
        <v>0.86805555555555602</v>
      </c>
      <c r="X42" s="39"/>
      <c r="Y42"/>
      <c r="AA42" s="27" t="s">
        <v>70</v>
      </c>
      <c r="AB42" s="90">
        <v>0.38194444444444398</v>
      </c>
      <c r="AD42" s="15">
        <f t="shared" si="1"/>
        <v>4.1666666666666678E-2</v>
      </c>
      <c r="AE42" s="58"/>
    </row>
    <row r="43" spans="1:31" x14ac:dyDescent="0.45">
      <c r="A43" s="2"/>
      <c r="B43" s="55"/>
      <c r="C43" s="2"/>
      <c r="D43" s="2"/>
      <c r="E43" s="2"/>
      <c r="F43" s="2"/>
      <c r="G43" s="2"/>
      <c r="H43" s="2"/>
      <c r="I43" s="2"/>
      <c r="J43" s="2"/>
      <c r="K43" s="2"/>
      <c r="L43" s="2"/>
      <c r="M43" s="2"/>
      <c r="N43" s="2"/>
      <c r="O43" s="2"/>
      <c r="P43" s="2"/>
      <c r="Q43" s="2"/>
      <c r="R43" s="2"/>
      <c r="S43" s="2"/>
      <c r="U43"/>
      <c r="V43" s="96">
        <v>0.149305555555556</v>
      </c>
      <c r="W43" s="96">
        <f t="shared" si="0"/>
        <v>0.86458333333333381</v>
      </c>
      <c r="X43" s="39"/>
      <c r="Y43"/>
      <c r="AA43" s="27" t="s">
        <v>94</v>
      </c>
      <c r="AB43" s="90">
        <v>0.38541666666666702</v>
      </c>
      <c r="AD43" s="15">
        <f t="shared" si="1"/>
        <v>4.5138888888888902E-2</v>
      </c>
      <c r="AE43" s="58"/>
    </row>
    <row r="44" spans="1:31" x14ac:dyDescent="0.45">
      <c r="A44" s="2"/>
      <c r="B44" s="55"/>
      <c r="C44" s="2"/>
      <c r="D44" s="2"/>
      <c r="E44" s="2"/>
      <c r="F44" s="2"/>
      <c r="G44" s="2"/>
      <c r="H44" s="2"/>
      <c r="I44" s="2"/>
      <c r="J44" s="2"/>
      <c r="K44" s="2"/>
      <c r="L44" s="2"/>
      <c r="M44" s="2"/>
      <c r="N44" s="2"/>
      <c r="O44" s="2"/>
      <c r="P44" s="2"/>
      <c r="Q44" s="2"/>
      <c r="R44" s="2"/>
      <c r="S44" s="2"/>
      <c r="U44"/>
      <c r="V44" s="96">
        <v>0.15277777777777801</v>
      </c>
      <c r="W44" s="96">
        <f t="shared" si="0"/>
        <v>0.8611111111111116</v>
      </c>
      <c r="X44" s="39"/>
      <c r="Y44"/>
      <c r="AA44" s="27" t="s">
        <v>101</v>
      </c>
      <c r="AB44" s="90">
        <v>0.38888888888888901</v>
      </c>
      <c r="AD44" s="15">
        <f t="shared" si="1"/>
        <v>4.8611111111111126E-2</v>
      </c>
      <c r="AE44" s="58"/>
    </row>
    <row r="45" spans="1:31" x14ac:dyDescent="0.45">
      <c r="A45" s="2"/>
      <c r="B45" s="55"/>
      <c r="C45" s="2"/>
      <c r="D45" s="2"/>
      <c r="E45" s="2"/>
      <c r="F45" s="2"/>
      <c r="G45" s="2"/>
      <c r="H45" s="2"/>
      <c r="I45" s="2"/>
      <c r="J45" s="2"/>
      <c r="K45" s="2"/>
      <c r="L45" s="2"/>
      <c r="M45" s="2"/>
      <c r="N45" s="2"/>
      <c r="O45" s="2"/>
      <c r="P45" s="2"/>
      <c r="Q45" s="2"/>
      <c r="R45" s="2"/>
      <c r="S45" s="2"/>
      <c r="U45"/>
      <c r="V45" s="96">
        <v>0.15625</v>
      </c>
      <c r="W45" s="96">
        <f t="shared" si="0"/>
        <v>0.85763888888888939</v>
      </c>
      <c r="X45" s="39"/>
      <c r="Y45"/>
      <c r="AA45" s="27" t="s">
        <v>92</v>
      </c>
      <c r="AB45" s="90">
        <v>0.39236111111111099</v>
      </c>
      <c r="AD45" s="15">
        <f t="shared" si="1"/>
        <v>5.208333333333335E-2</v>
      </c>
      <c r="AE45" s="58"/>
    </row>
    <row r="46" spans="1:31" x14ac:dyDescent="0.45">
      <c r="A46" s="2"/>
      <c r="B46" s="55"/>
      <c r="C46" s="2"/>
      <c r="D46" s="2"/>
      <c r="E46" s="2"/>
      <c r="F46" s="2"/>
      <c r="G46" s="2"/>
      <c r="H46" s="2"/>
      <c r="I46" s="2"/>
      <c r="J46" s="2"/>
      <c r="K46" s="2"/>
      <c r="L46" s="2"/>
      <c r="M46" s="2"/>
      <c r="N46" s="2"/>
      <c r="O46" s="2"/>
      <c r="P46" s="2"/>
      <c r="Q46" s="2"/>
      <c r="R46" s="2"/>
      <c r="S46" s="2"/>
      <c r="U46"/>
      <c r="V46" s="96">
        <v>0.15972222222222199</v>
      </c>
      <c r="W46" s="96">
        <f t="shared" si="0"/>
        <v>0.85416666666666718</v>
      </c>
      <c r="X46" s="39"/>
      <c r="Y46"/>
      <c r="AA46" s="27" t="s">
        <v>55</v>
      </c>
      <c r="AB46" s="90">
        <v>0.39583333333333298</v>
      </c>
      <c r="AD46" s="15">
        <f t="shared" si="1"/>
        <v>5.5555555555555573E-2</v>
      </c>
      <c r="AE46" s="58"/>
    </row>
    <row r="47" spans="1:31" x14ac:dyDescent="0.45">
      <c r="A47" s="2"/>
      <c r="B47" s="55"/>
      <c r="C47" s="2"/>
      <c r="D47" s="2"/>
      <c r="E47" s="2"/>
      <c r="F47" s="2"/>
      <c r="G47" s="2"/>
      <c r="H47" s="2"/>
      <c r="I47" s="2"/>
      <c r="J47" s="2"/>
      <c r="K47" s="2"/>
      <c r="L47" s="2"/>
      <c r="M47" s="2"/>
      <c r="N47" s="2"/>
      <c r="O47" s="2"/>
      <c r="P47" s="2"/>
      <c r="Q47" s="2"/>
      <c r="R47" s="2"/>
      <c r="S47" s="2"/>
      <c r="U47"/>
      <c r="V47" s="96">
        <v>0.163194444444444</v>
      </c>
      <c r="W47" s="96">
        <f t="shared" si="0"/>
        <v>0.85069444444444497</v>
      </c>
      <c r="X47" s="39"/>
      <c r="Y47"/>
      <c r="AA47" s="27" t="s">
        <v>61</v>
      </c>
      <c r="AB47" s="90">
        <v>0.39930555555555602</v>
      </c>
      <c r="AD47" s="15">
        <f t="shared" si="1"/>
        <v>5.9027777777777797E-2</v>
      </c>
      <c r="AE47" s="58"/>
    </row>
    <row r="48" spans="1:31" x14ac:dyDescent="0.45">
      <c r="A48" s="2"/>
      <c r="B48" s="55"/>
      <c r="C48" s="2"/>
      <c r="D48" s="2"/>
      <c r="E48" s="2"/>
      <c r="F48" s="2"/>
      <c r="G48" s="2"/>
      <c r="H48" s="2"/>
      <c r="I48" s="2"/>
      <c r="J48" s="2"/>
      <c r="K48" s="2"/>
      <c r="L48" s="2"/>
      <c r="M48" s="2"/>
      <c r="N48" s="2"/>
      <c r="O48" s="2"/>
      <c r="P48" s="2"/>
      <c r="Q48" s="2"/>
      <c r="R48" s="2"/>
      <c r="S48" s="2"/>
      <c r="U48"/>
      <c r="V48" s="96">
        <v>0.16666666666666699</v>
      </c>
      <c r="W48" s="96">
        <f t="shared" si="0"/>
        <v>0.84722222222222276</v>
      </c>
      <c r="X48" s="39"/>
      <c r="Y48"/>
      <c r="AA48" s="27" t="s">
        <v>110</v>
      </c>
      <c r="AB48" s="90">
        <v>0.40277777777777801</v>
      </c>
      <c r="AD48" s="15">
        <f t="shared" si="1"/>
        <v>6.2500000000000014E-2</v>
      </c>
      <c r="AE48" s="58"/>
    </row>
    <row r="49" spans="1:31" x14ac:dyDescent="0.45">
      <c r="A49" s="2"/>
      <c r="B49" s="55"/>
      <c r="C49" s="2"/>
      <c r="D49" s="2"/>
      <c r="E49" s="2"/>
      <c r="F49" s="2"/>
      <c r="G49" s="2"/>
      <c r="H49" s="2"/>
      <c r="I49" s="2"/>
      <c r="J49" s="2"/>
      <c r="K49" s="2"/>
      <c r="L49" s="2"/>
      <c r="M49" s="2"/>
      <c r="N49" s="2"/>
      <c r="O49" s="2"/>
      <c r="P49" s="2"/>
      <c r="Q49" s="2"/>
      <c r="R49" s="2"/>
      <c r="S49" s="2"/>
      <c r="U49"/>
      <c r="V49" s="96">
        <v>0.17013888888888901</v>
      </c>
      <c r="W49" s="96">
        <f t="shared" si="0"/>
        <v>0.84375000000000056</v>
      </c>
      <c r="X49" s="39"/>
      <c r="Y49"/>
      <c r="AA49" s="27" t="s">
        <v>86</v>
      </c>
      <c r="AB49" s="90">
        <v>0.40625</v>
      </c>
      <c r="AD49" s="15">
        <f t="shared" si="1"/>
        <v>6.5972222222222238E-2</v>
      </c>
      <c r="AE49" s="58"/>
    </row>
    <row r="50" spans="1:31" x14ac:dyDescent="0.45">
      <c r="A50" s="2"/>
      <c r="B50" s="55"/>
      <c r="C50" s="2"/>
      <c r="D50" s="2"/>
      <c r="E50" s="2"/>
      <c r="F50" s="2"/>
      <c r="G50" s="2"/>
      <c r="H50" s="2"/>
      <c r="I50" s="2"/>
      <c r="J50" s="2"/>
      <c r="K50" s="2"/>
      <c r="L50" s="2"/>
      <c r="M50" s="2"/>
      <c r="N50" s="2"/>
      <c r="O50" s="2"/>
      <c r="P50" s="2"/>
      <c r="Q50" s="2"/>
      <c r="R50" s="2"/>
      <c r="S50" s="2"/>
      <c r="U50"/>
      <c r="V50" s="96">
        <v>0.17361111111111099</v>
      </c>
      <c r="W50" s="96">
        <f t="shared" si="0"/>
        <v>0.84027777777777835</v>
      </c>
      <c r="X50" s="39"/>
      <c r="Y50"/>
      <c r="AA50" s="27" t="s">
        <v>102</v>
      </c>
      <c r="AB50" s="90">
        <v>0.40972222222222199</v>
      </c>
      <c r="AD50" s="15">
        <f t="shared" si="1"/>
        <v>6.9444444444444461E-2</v>
      </c>
      <c r="AE50" s="58"/>
    </row>
    <row r="51" spans="1:31" x14ac:dyDescent="0.45">
      <c r="A51" s="2"/>
      <c r="B51" s="55"/>
      <c r="C51" s="2"/>
      <c r="D51" s="2"/>
      <c r="E51" s="2"/>
      <c r="F51" s="2"/>
      <c r="G51" s="2"/>
      <c r="H51" s="2"/>
      <c r="I51" s="2"/>
      <c r="J51" s="2"/>
      <c r="K51" s="2"/>
      <c r="L51" s="2"/>
      <c r="M51" s="2"/>
      <c r="N51" s="2"/>
      <c r="O51" s="2"/>
      <c r="P51" s="2"/>
      <c r="Q51" s="2"/>
      <c r="R51" s="2"/>
      <c r="S51" s="2"/>
      <c r="U51"/>
      <c r="V51" s="96">
        <v>0.17708333333333301</v>
      </c>
      <c r="W51" s="96">
        <f t="shared" si="0"/>
        <v>0.83680555555555614</v>
      </c>
      <c r="X51" s="39"/>
      <c r="Y51"/>
      <c r="AA51" s="27" t="s">
        <v>106</v>
      </c>
      <c r="AB51" s="90">
        <v>0.41319444444444398</v>
      </c>
      <c r="AD51" s="15">
        <f t="shared" si="1"/>
        <v>7.2916666666666685E-2</v>
      </c>
      <c r="AE51" s="58"/>
    </row>
    <row r="52" spans="1:31" hidden="1" x14ac:dyDescent="0.45">
      <c r="B52" s="55"/>
      <c r="C52" s="2"/>
      <c r="D52" s="2"/>
      <c r="E52" s="2"/>
      <c r="F52" s="2"/>
      <c r="U52"/>
      <c r="V52" s="96">
        <v>0.180555555555556</v>
      </c>
      <c r="W52" s="96">
        <f t="shared" si="0"/>
        <v>0.83333333333333393</v>
      </c>
      <c r="X52" s="39"/>
      <c r="Y52"/>
      <c r="AA52" s="27" t="s">
        <v>80</v>
      </c>
      <c r="AB52" s="90">
        <v>0.41666666666666702</v>
      </c>
      <c r="AD52" s="15">
        <f t="shared" si="1"/>
        <v>7.6388888888888909E-2</v>
      </c>
      <c r="AE52" s="58"/>
    </row>
    <row r="53" spans="1:31" hidden="1" x14ac:dyDescent="0.45">
      <c r="B53" s="2"/>
      <c r="C53" s="2"/>
      <c r="D53" s="2"/>
      <c r="E53" s="2"/>
      <c r="F53" s="2"/>
      <c r="U53"/>
      <c r="V53" s="96">
        <v>0.18402777777777801</v>
      </c>
      <c r="W53" s="96">
        <f t="shared" si="0"/>
        <v>0.82986111111111172</v>
      </c>
      <c r="X53" s="39"/>
      <c r="Y53"/>
      <c r="AA53" s="27" t="s">
        <v>56</v>
      </c>
      <c r="AB53" s="90">
        <v>0.42013888888888901</v>
      </c>
      <c r="AD53" s="15">
        <f t="shared" si="1"/>
        <v>7.9861111111111133E-2</v>
      </c>
      <c r="AE53" s="58"/>
    </row>
    <row r="54" spans="1:31" hidden="1" x14ac:dyDescent="0.45">
      <c r="B54" s="2"/>
      <c r="C54" s="2"/>
      <c r="D54" s="2"/>
      <c r="E54" s="2"/>
      <c r="F54" s="2"/>
      <c r="U54"/>
      <c r="V54" s="96">
        <v>0.1875</v>
      </c>
      <c r="W54" s="96">
        <f t="shared" si="0"/>
        <v>0.82638888888888951</v>
      </c>
      <c r="X54" s="39"/>
      <c r="Y54"/>
      <c r="AA54" s="27" t="s">
        <v>30</v>
      </c>
      <c r="AB54" s="90">
        <v>0.42361111111111099</v>
      </c>
      <c r="AD54" s="15">
        <f t="shared" si="1"/>
        <v>8.3333333333333356E-2</v>
      </c>
      <c r="AE54" s="58"/>
    </row>
    <row r="55" spans="1:31" hidden="1" x14ac:dyDescent="0.45">
      <c r="U55"/>
      <c r="V55" s="96">
        <v>0.19097222222222199</v>
      </c>
      <c r="W55" s="96">
        <f t="shared" si="0"/>
        <v>0.8229166666666673</v>
      </c>
      <c r="X55" s="39"/>
      <c r="Y55"/>
      <c r="AA55" s="27" t="s">
        <v>60</v>
      </c>
      <c r="AB55" s="90">
        <v>0.42708333333333298</v>
      </c>
      <c r="AD55" s="15">
        <f t="shared" si="1"/>
        <v>8.680555555555558E-2</v>
      </c>
      <c r="AE55" s="58"/>
    </row>
    <row r="56" spans="1:31" hidden="1" x14ac:dyDescent="0.45">
      <c r="U56"/>
      <c r="V56" s="96">
        <v>0.194444444444444</v>
      </c>
      <c r="W56" s="96">
        <f t="shared" si="0"/>
        <v>0.81944444444444509</v>
      </c>
      <c r="X56" s="39"/>
      <c r="Y56"/>
      <c r="AA56" s="27" t="s">
        <v>33</v>
      </c>
      <c r="AB56" s="90">
        <v>0.43055555555555602</v>
      </c>
      <c r="AD56" s="15">
        <f t="shared" si="1"/>
        <v>9.0277777777777804E-2</v>
      </c>
      <c r="AE56" s="58"/>
    </row>
    <row r="57" spans="1:31" hidden="1" x14ac:dyDescent="0.45">
      <c r="U57"/>
      <c r="V57" s="96">
        <v>0.19791666666666699</v>
      </c>
      <c r="W57" s="96">
        <f t="shared" si="0"/>
        <v>0.81597222222222288</v>
      </c>
      <c r="X57" s="39"/>
      <c r="Y57"/>
      <c r="AA57" s="27" t="s">
        <v>35</v>
      </c>
      <c r="AB57" s="90">
        <v>0.43402777777777801</v>
      </c>
      <c r="AD57" s="15">
        <f t="shared" si="1"/>
        <v>9.3750000000000028E-2</v>
      </c>
      <c r="AE57" s="58"/>
    </row>
    <row r="58" spans="1:31" hidden="1" x14ac:dyDescent="0.45">
      <c r="U58"/>
      <c r="V58" s="96">
        <v>0.20138888888888901</v>
      </c>
      <c r="W58" s="96">
        <f t="shared" si="0"/>
        <v>0.81250000000000067</v>
      </c>
      <c r="X58" s="39"/>
      <c r="Y58"/>
      <c r="AA58" s="27" t="s">
        <v>36</v>
      </c>
      <c r="AB58" s="90">
        <v>0.4375</v>
      </c>
      <c r="AD58" s="15">
        <f t="shared" si="1"/>
        <v>9.7222222222222252E-2</v>
      </c>
      <c r="AE58" s="58"/>
    </row>
    <row r="59" spans="1:31" hidden="1" x14ac:dyDescent="0.45">
      <c r="U59"/>
      <c r="V59" s="96">
        <v>0.20486111111111099</v>
      </c>
      <c r="W59" s="96">
        <f t="shared" si="0"/>
        <v>0.80902777777777846</v>
      </c>
      <c r="X59" s="39"/>
      <c r="Y59"/>
      <c r="AA59" s="27" t="s">
        <v>37</v>
      </c>
      <c r="AB59" s="90">
        <v>0.44097222222222199</v>
      </c>
      <c r="AD59" s="15">
        <f t="shared" si="1"/>
        <v>0.10069444444444448</v>
      </c>
      <c r="AE59" s="58"/>
    </row>
    <row r="60" spans="1:31" hidden="1" x14ac:dyDescent="0.45">
      <c r="U60"/>
      <c r="V60" s="96">
        <v>0.20833333333333301</v>
      </c>
      <c r="W60" s="96">
        <f t="shared" si="0"/>
        <v>0.80555555555555625</v>
      </c>
      <c r="X60" s="39"/>
      <c r="Y60"/>
      <c r="AA60" s="27" t="s">
        <v>0</v>
      </c>
      <c r="AB60" s="90">
        <v>0.44444444444444398</v>
      </c>
      <c r="AD60" s="15">
        <f t="shared" si="1"/>
        <v>0.1041666666666667</v>
      </c>
      <c r="AE60" s="58"/>
    </row>
    <row r="61" spans="1:31" hidden="1" x14ac:dyDescent="0.45">
      <c r="U61"/>
      <c r="V61" s="96">
        <v>0.211805555555556</v>
      </c>
      <c r="W61" s="96">
        <f t="shared" si="0"/>
        <v>0.80208333333333404</v>
      </c>
      <c r="X61" s="39"/>
      <c r="Y61"/>
      <c r="AA61" s="27" t="s">
        <v>38</v>
      </c>
      <c r="AB61" s="90">
        <v>0.44791666666666702</v>
      </c>
      <c r="AD61" s="15">
        <f t="shared" si="1"/>
        <v>0.10763888888888892</v>
      </c>
      <c r="AE61" s="58"/>
    </row>
    <row r="62" spans="1:31" hidden="1" x14ac:dyDescent="0.45">
      <c r="U62"/>
      <c r="V62" s="96">
        <v>0.21527777777777801</v>
      </c>
      <c r="W62" s="96">
        <f t="shared" si="0"/>
        <v>0.79861111111111183</v>
      </c>
      <c r="X62" s="39"/>
      <c r="Y62"/>
      <c r="AA62" s="27" t="s">
        <v>39</v>
      </c>
      <c r="AB62" s="90">
        <v>0.45138888888888901</v>
      </c>
      <c r="AD62" s="15">
        <f t="shared" si="1"/>
        <v>0.11111111111111115</v>
      </c>
      <c r="AE62" s="58"/>
    </row>
    <row r="63" spans="1:31" hidden="1" x14ac:dyDescent="0.45">
      <c r="U63"/>
      <c r="V63" s="96">
        <v>0.21875</v>
      </c>
      <c r="W63" s="96">
        <f t="shared" si="0"/>
        <v>0.79513888888888962</v>
      </c>
      <c r="X63" s="39"/>
      <c r="Y63"/>
      <c r="AA63" s="27" t="s">
        <v>73</v>
      </c>
      <c r="AB63" s="90">
        <v>0.45486111111111099</v>
      </c>
      <c r="AD63" s="15">
        <f t="shared" si="1"/>
        <v>0.11458333333333337</v>
      </c>
      <c r="AE63" s="58"/>
    </row>
    <row r="64" spans="1:31" hidden="1" x14ac:dyDescent="0.45">
      <c r="U64"/>
      <c r="V64" s="96">
        <v>0.22222222222222199</v>
      </c>
      <c r="W64" s="96">
        <f t="shared" si="0"/>
        <v>0.79166666666666741</v>
      </c>
      <c r="X64" s="39"/>
      <c r="Y64"/>
      <c r="AA64" s="27" t="s">
        <v>41</v>
      </c>
      <c r="AB64" s="90">
        <v>0.45833333333333298</v>
      </c>
      <c r="AD64" s="15">
        <f t="shared" si="1"/>
        <v>0.11805555555555559</v>
      </c>
      <c r="AE64" s="58"/>
    </row>
    <row r="65" spans="21:31" hidden="1" x14ac:dyDescent="0.45">
      <c r="U65"/>
      <c r="V65" s="96">
        <v>0.225694444444444</v>
      </c>
      <c r="W65" s="96">
        <f t="shared" si="0"/>
        <v>0.7881944444444452</v>
      </c>
      <c r="X65" s="39"/>
      <c r="Y65"/>
      <c r="AA65" s="27" t="s">
        <v>113</v>
      </c>
      <c r="AB65" s="90">
        <v>0.46180555555555602</v>
      </c>
      <c r="AD65" s="15">
        <f t="shared" si="1"/>
        <v>0.12152777777777782</v>
      </c>
      <c r="AE65" s="58"/>
    </row>
    <row r="66" spans="21:31" hidden="1" x14ac:dyDescent="0.45">
      <c r="U66"/>
      <c r="V66" s="96">
        <v>0.22916666666666699</v>
      </c>
      <c r="W66" s="96">
        <f t="shared" si="0"/>
        <v>0.78472222222222299</v>
      </c>
      <c r="X66" s="39"/>
      <c r="Y66"/>
      <c r="AA66" s="27" t="s">
        <v>42</v>
      </c>
      <c r="AB66" s="90">
        <v>0.46527777777777801</v>
      </c>
      <c r="AD66" s="15">
        <f t="shared" si="1"/>
        <v>0.12500000000000003</v>
      </c>
      <c r="AE66" s="58"/>
    </row>
    <row r="67" spans="21:31" hidden="1" x14ac:dyDescent="0.45">
      <c r="U67"/>
      <c r="V67" s="96">
        <v>0.23263888888888901</v>
      </c>
      <c r="W67" s="96">
        <f t="shared" si="0"/>
        <v>0.78125000000000078</v>
      </c>
      <c r="X67" s="39"/>
      <c r="Y67"/>
      <c r="AA67" s="27" t="s">
        <v>43</v>
      </c>
      <c r="AB67" s="90">
        <v>0.46875</v>
      </c>
      <c r="AD67" s="15">
        <f t="shared" si="1"/>
        <v>0.12847222222222224</v>
      </c>
      <c r="AE67" s="58"/>
    </row>
    <row r="68" spans="21:31" hidden="1" x14ac:dyDescent="0.45">
      <c r="U68"/>
      <c r="V68" s="96">
        <v>0.23611111111111099</v>
      </c>
      <c r="W68" s="96">
        <f t="shared" ref="W68:W131" si="2">IF(W67&lt;TIME(0,5,0),1,W67-TIME(0,5,0))</f>
        <v>0.77777777777777857</v>
      </c>
      <c r="X68" s="39"/>
      <c r="Y68"/>
      <c r="AA68" s="27" t="s">
        <v>64</v>
      </c>
      <c r="AB68" s="90">
        <v>0.47222222222222199</v>
      </c>
      <c r="AD68" s="15">
        <f t="shared" si="1"/>
        <v>0.13194444444444445</v>
      </c>
      <c r="AE68" s="58"/>
    </row>
    <row r="69" spans="21:31" hidden="1" x14ac:dyDescent="0.45">
      <c r="U69"/>
      <c r="V69" s="96">
        <v>0.23958333333333301</v>
      </c>
      <c r="W69" s="96">
        <f t="shared" si="2"/>
        <v>0.77430555555555636</v>
      </c>
      <c r="X69" s="39"/>
      <c r="Y69"/>
      <c r="AA69" s="27" t="s">
        <v>81</v>
      </c>
      <c r="AB69" s="90">
        <v>0.47569444444444398</v>
      </c>
      <c r="AD69" s="15">
        <f t="shared" si="1"/>
        <v>0.13541666666666666</v>
      </c>
      <c r="AE69" s="58"/>
    </row>
    <row r="70" spans="21:31" hidden="1" x14ac:dyDescent="0.45">
      <c r="U70"/>
      <c r="V70" s="96">
        <v>0.243055555555556</v>
      </c>
      <c r="W70" s="96">
        <f t="shared" si="2"/>
        <v>0.77083333333333415</v>
      </c>
      <c r="X70" s="39"/>
      <c r="Y70"/>
      <c r="AA70" s="27" t="s">
        <v>85</v>
      </c>
      <c r="AB70" s="90">
        <v>0.47916666666666702</v>
      </c>
      <c r="AD70" s="15">
        <f t="shared" si="1"/>
        <v>0.13888888888888887</v>
      </c>
      <c r="AE70" s="58"/>
    </row>
    <row r="71" spans="21:31" hidden="1" x14ac:dyDescent="0.45">
      <c r="U71"/>
      <c r="V71" s="96">
        <v>0.24652777777777801</v>
      </c>
      <c r="W71" s="96">
        <f t="shared" si="2"/>
        <v>0.76736111111111194</v>
      </c>
      <c r="X71" s="39"/>
      <c r="Y71"/>
      <c r="AA71" s="27" t="s">
        <v>109</v>
      </c>
      <c r="AB71" s="90">
        <v>0.48263888888888901</v>
      </c>
      <c r="AD71" s="15">
        <f t="shared" ref="AD71:AD134" si="3">IF(AND(HOUR(AD70)=23,MINUTE(AD70)=55),0,AD70+TIME(0,5,0))</f>
        <v>0.14236111111111108</v>
      </c>
      <c r="AE71" s="58"/>
    </row>
    <row r="72" spans="21:31" hidden="1" x14ac:dyDescent="0.45">
      <c r="U72"/>
      <c r="V72" s="96">
        <v>0.25</v>
      </c>
      <c r="W72" s="96">
        <f t="shared" si="2"/>
        <v>0.76388888888888973</v>
      </c>
      <c r="X72" s="39"/>
      <c r="Y72"/>
      <c r="AA72" s="27" t="s">
        <v>44</v>
      </c>
      <c r="AB72" s="90">
        <v>0.48611111111111099</v>
      </c>
      <c r="AD72" s="15">
        <f t="shared" si="3"/>
        <v>0.14583333333333329</v>
      </c>
      <c r="AE72" s="58"/>
    </row>
    <row r="73" spans="21:31" hidden="1" x14ac:dyDescent="0.45">
      <c r="U73"/>
      <c r="V73" s="96">
        <v>0.25347222222222199</v>
      </c>
      <c r="W73" s="96">
        <f t="shared" si="2"/>
        <v>0.76041666666666752</v>
      </c>
      <c r="X73" s="39"/>
      <c r="Y73"/>
      <c r="AA73" s="27" t="s">
        <v>129</v>
      </c>
      <c r="AB73" s="90">
        <v>0.48958333333333298</v>
      </c>
      <c r="AD73" s="15">
        <f t="shared" si="3"/>
        <v>0.1493055555555555</v>
      </c>
      <c r="AE73" s="58"/>
    </row>
    <row r="74" spans="21:31" hidden="1" x14ac:dyDescent="0.45">
      <c r="U74"/>
      <c r="V74" s="96">
        <v>0.25694444444444398</v>
      </c>
      <c r="W74" s="96">
        <f t="shared" si="2"/>
        <v>0.75694444444444531</v>
      </c>
      <c r="X74" s="39"/>
      <c r="Y74"/>
      <c r="AA74" s="27" t="s">
        <v>78</v>
      </c>
      <c r="AB74" s="90">
        <v>0.49305555555555602</v>
      </c>
      <c r="AD74" s="15">
        <f t="shared" si="3"/>
        <v>0.15277777777777771</v>
      </c>
      <c r="AE74" s="58"/>
    </row>
    <row r="75" spans="21:31" hidden="1" x14ac:dyDescent="0.45">
      <c r="U75"/>
      <c r="V75" s="96">
        <v>0.26041666666666702</v>
      </c>
      <c r="W75" s="96">
        <f t="shared" si="2"/>
        <v>0.7534722222222231</v>
      </c>
      <c r="X75" s="39"/>
      <c r="Y75"/>
      <c r="AA75" s="27" t="s">
        <v>76</v>
      </c>
      <c r="AB75" s="90">
        <v>0.49652777777777801</v>
      </c>
      <c r="AD75" s="15">
        <f t="shared" si="3"/>
        <v>0.15624999999999992</v>
      </c>
      <c r="AE75" s="58"/>
    </row>
    <row r="76" spans="21:31" hidden="1" x14ac:dyDescent="0.45">
      <c r="U76"/>
      <c r="V76" s="96">
        <v>0.26388888888888901</v>
      </c>
      <c r="W76" s="96">
        <f t="shared" si="2"/>
        <v>0.75000000000000089</v>
      </c>
      <c r="X76" s="39"/>
      <c r="Y76"/>
      <c r="AA76" s="27" t="s">
        <v>95</v>
      </c>
      <c r="AB76" s="90">
        <v>0.5</v>
      </c>
      <c r="AD76" s="15">
        <f t="shared" si="3"/>
        <v>0.15972222222222213</v>
      </c>
      <c r="AE76" s="58"/>
    </row>
    <row r="77" spans="21:31" hidden="1" x14ac:dyDescent="0.45">
      <c r="U77"/>
      <c r="V77" s="96">
        <v>0.26736111111111099</v>
      </c>
      <c r="W77" s="96">
        <f t="shared" si="2"/>
        <v>0.74652777777777868</v>
      </c>
      <c r="X77" s="39"/>
      <c r="Y77"/>
      <c r="AA77" s="27" t="s">
        <v>108</v>
      </c>
      <c r="AD77" s="15">
        <f t="shared" si="3"/>
        <v>0.16319444444444434</v>
      </c>
      <c r="AE77" s="58"/>
    </row>
    <row r="78" spans="21:31" hidden="1" x14ac:dyDescent="0.45">
      <c r="U78"/>
      <c r="V78" s="96">
        <v>0.27083333333333298</v>
      </c>
      <c r="W78" s="96">
        <f t="shared" si="2"/>
        <v>0.74305555555555647</v>
      </c>
      <c r="X78" s="39"/>
      <c r="Y78"/>
      <c r="AA78" s="27" t="s">
        <v>84</v>
      </c>
      <c r="AD78" s="15">
        <f t="shared" si="3"/>
        <v>0.16666666666666655</v>
      </c>
      <c r="AE78" s="58"/>
    </row>
    <row r="79" spans="21:31" hidden="1" x14ac:dyDescent="0.45">
      <c r="U79"/>
      <c r="V79" s="96">
        <v>0.27430555555555602</v>
      </c>
      <c r="W79" s="96">
        <f t="shared" si="2"/>
        <v>0.73958333333333426</v>
      </c>
      <c r="X79" s="39"/>
      <c r="Y79"/>
      <c r="AA79" s="27" t="s">
        <v>52</v>
      </c>
      <c r="AD79" s="15">
        <f t="shared" si="3"/>
        <v>0.17013888888888876</v>
      </c>
      <c r="AE79" s="58"/>
    </row>
    <row r="80" spans="21:31" hidden="1" x14ac:dyDescent="0.45">
      <c r="U80"/>
      <c r="V80" s="96">
        <v>0.27777777777777801</v>
      </c>
      <c r="W80" s="96">
        <f t="shared" si="2"/>
        <v>0.73611111111111205</v>
      </c>
      <c r="X80" s="39"/>
      <c r="Y80"/>
      <c r="AA80" s="27" t="s">
        <v>59</v>
      </c>
      <c r="AD80" s="15">
        <f t="shared" si="3"/>
        <v>0.17361111111111097</v>
      </c>
      <c r="AE80" s="58"/>
    </row>
    <row r="81" spans="21:31" hidden="1" x14ac:dyDescent="0.45">
      <c r="U81"/>
      <c r="V81" s="96">
        <v>0.28125</v>
      </c>
      <c r="W81" s="96">
        <f t="shared" si="2"/>
        <v>0.73263888888888984</v>
      </c>
      <c r="X81" s="39"/>
      <c r="Y81"/>
      <c r="AA81" s="27" t="s">
        <v>39</v>
      </c>
      <c r="AD81" s="15">
        <f t="shared" si="3"/>
        <v>0.17708333333333318</v>
      </c>
      <c r="AE81" s="58"/>
    </row>
    <row r="82" spans="21:31" hidden="1" x14ac:dyDescent="0.45">
      <c r="U82"/>
      <c r="V82" s="96">
        <v>0.28472222222222199</v>
      </c>
      <c r="W82" s="96">
        <f t="shared" si="2"/>
        <v>0.72916666666666763</v>
      </c>
      <c r="X82" s="39"/>
      <c r="Y82"/>
      <c r="AA82" s="27" t="s">
        <v>40</v>
      </c>
      <c r="AD82" s="15">
        <f t="shared" si="3"/>
        <v>0.18055555555555539</v>
      </c>
      <c r="AE82" s="58"/>
    </row>
    <row r="83" spans="21:31" hidden="1" x14ac:dyDescent="0.45">
      <c r="U83"/>
      <c r="V83" s="96">
        <v>0.28819444444444398</v>
      </c>
      <c r="W83" s="96">
        <f t="shared" si="2"/>
        <v>0.72569444444444542</v>
      </c>
      <c r="X83" s="39"/>
      <c r="Y83"/>
      <c r="AA83" s="27" t="s">
        <v>96</v>
      </c>
      <c r="AD83" s="15">
        <f t="shared" si="3"/>
        <v>0.1840277777777776</v>
      </c>
      <c r="AE83" s="58"/>
    </row>
    <row r="84" spans="21:31" hidden="1" x14ac:dyDescent="0.45">
      <c r="U84"/>
      <c r="V84" s="96">
        <v>0.29166666666666702</v>
      </c>
      <c r="W84" s="96">
        <f t="shared" si="2"/>
        <v>0.72222222222222321</v>
      </c>
      <c r="X84" s="39"/>
      <c r="Y84"/>
      <c r="AA84" s="27" t="s">
        <v>74</v>
      </c>
      <c r="AD84" s="15">
        <f t="shared" si="3"/>
        <v>0.18749999999999981</v>
      </c>
      <c r="AE84" s="58"/>
    </row>
    <row r="85" spans="21:31" hidden="1" x14ac:dyDescent="0.45">
      <c r="U85"/>
      <c r="V85" s="96">
        <v>0.29513888888888901</v>
      </c>
      <c r="W85" s="96">
        <f t="shared" si="2"/>
        <v>0.718750000000001</v>
      </c>
      <c r="X85" s="39"/>
      <c r="Y85"/>
      <c r="AA85" s="27" t="s">
        <v>82</v>
      </c>
      <c r="AD85" s="15">
        <f t="shared" si="3"/>
        <v>0.19097222222222202</v>
      </c>
      <c r="AE85" s="58"/>
    </row>
    <row r="86" spans="21:31" hidden="1" x14ac:dyDescent="0.45">
      <c r="U86"/>
      <c r="V86" s="96">
        <v>0.29861111111111099</v>
      </c>
      <c r="W86" s="96">
        <f t="shared" si="2"/>
        <v>0.71527777777777879</v>
      </c>
      <c r="X86" s="39"/>
      <c r="Y86"/>
      <c r="AA86" s="27" t="s">
        <v>99</v>
      </c>
      <c r="AD86" s="15">
        <f t="shared" si="3"/>
        <v>0.19444444444444423</v>
      </c>
      <c r="AE86" s="58"/>
    </row>
    <row r="87" spans="21:31" hidden="1" x14ac:dyDescent="0.45">
      <c r="U87"/>
      <c r="V87" s="96">
        <v>0.30208333333333298</v>
      </c>
      <c r="W87" s="96">
        <f t="shared" si="2"/>
        <v>0.71180555555555658</v>
      </c>
      <c r="X87" s="39"/>
      <c r="Y87"/>
      <c r="AA87" s="27" t="s">
        <v>111</v>
      </c>
      <c r="AD87" s="15">
        <f t="shared" si="3"/>
        <v>0.19791666666666644</v>
      </c>
      <c r="AE87" s="58"/>
    </row>
    <row r="88" spans="21:31" hidden="1" x14ac:dyDescent="0.45">
      <c r="U88"/>
      <c r="V88" s="96">
        <v>0.30555555555555602</v>
      </c>
      <c r="W88" s="96">
        <f t="shared" si="2"/>
        <v>0.70833333333333437</v>
      </c>
      <c r="X88" s="39"/>
      <c r="Y88"/>
      <c r="AA88" s="27" t="s">
        <v>62</v>
      </c>
      <c r="AD88" s="15">
        <f t="shared" si="3"/>
        <v>0.20138888888888865</v>
      </c>
      <c r="AE88" s="58"/>
    </row>
    <row r="89" spans="21:31" hidden="1" x14ac:dyDescent="0.45">
      <c r="U89"/>
      <c r="V89" s="96">
        <v>0.30902777777777801</v>
      </c>
      <c r="W89" s="96">
        <f t="shared" si="2"/>
        <v>0.70486111111111216</v>
      </c>
      <c r="X89" s="39"/>
      <c r="Y89"/>
      <c r="AA89" s="27" t="s">
        <v>91</v>
      </c>
      <c r="AD89" s="15">
        <f t="shared" si="3"/>
        <v>0.20486111111111086</v>
      </c>
      <c r="AE89" s="58"/>
    </row>
    <row r="90" spans="21:31" hidden="1" x14ac:dyDescent="0.45">
      <c r="U90"/>
      <c r="V90" s="96">
        <v>0.3125</v>
      </c>
      <c r="W90" s="96">
        <f t="shared" si="2"/>
        <v>0.70138888888888995</v>
      </c>
      <c r="X90" s="39"/>
      <c r="Y90"/>
      <c r="AA90" s="27" t="s">
        <v>45</v>
      </c>
      <c r="AD90" s="15">
        <f t="shared" si="3"/>
        <v>0.20833333333333307</v>
      </c>
      <c r="AE90" s="58"/>
    </row>
    <row r="91" spans="21:31" hidden="1" x14ac:dyDescent="0.45">
      <c r="U91"/>
      <c r="V91" s="96">
        <v>0.31597222222222199</v>
      </c>
      <c r="W91" s="96">
        <f t="shared" si="2"/>
        <v>0.69791666666666774</v>
      </c>
      <c r="X91" s="39"/>
      <c r="Y91"/>
      <c r="AA91" s="27" t="s">
        <v>129</v>
      </c>
      <c r="AD91" s="15">
        <f t="shared" si="3"/>
        <v>0.21180555555555527</v>
      </c>
      <c r="AE91" s="58"/>
    </row>
    <row r="92" spans="21:31" hidden="1" x14ac:dyDescent="0.45">
      <c r="U92"/>
      <c r="V92" s="96">
        <v>0.31944444444444398</v>
      </c>
      <c r="W92" s="96">
        <f t="shared" si="2"/>
        <v>0.69444444444444553</v>
      </c>
      <c r="X92" s="39"/>
      <c r="Y92"/>
      <c r="AA92" s="27" t="s">
        <v>104</v>
      </c>
      <c r="AD92" s="15">
        <f t="shared" si="3"/>
        <v>0.21527777777777748</v>
      </c>
      <c r="AE92" s="58"/>
    </row>
    <row r="93" spans="21:31" hidden="1" x14ac:dyDescent="0.45">
      <c r="U93"/>
      <c r="V93" s="96">
        <v>0.32291666666666702</v>
      </c>
      <c r="W93" s="96">
        <f t="shared" si="2"/>
        <v>0.69097222222222332</v>
      </c>
      <c r="X93" s="39"/>
      <c r="Y93"/>
      <c r="AA93" s="91" t="s">
        <v>90</v>
      </c>
      <c r="AD93" s="15">
        <f t="shared" si="3"/>
        <v>0.21874999999999969</v>
      </c>
      <c r="AE93" s="58"/>
    </row>
    <row r="94" spans="21:31" hidden="1" x14ac:dyDescent="0.45">
      <c r="U94"/>
      <c r="V94" s="96">
        <v>0.32638888888888901</v>
      </c>
      <c r="W94" s="96">
        <f t="shared" si="2"/>
        <v>0.68750000000000111</v>
      </c>
      <c r="X94" s="39"/>
      <c r="Y94"/>
      <c r="AA94" s="91" t="s">
        <v>107</v>
      </c>
      <c r="AD94" s="15">
        <f t="shared" si="3"/>
        <v>0.2222222222222219</v>
      </c>
      <c r="AE94" s="58"/>
    </row>
    <row r="95" spans="21:31" hidden="1" x14ac:dyDescent="0.45">
      <c r="U95"/>
      <c r="V95" s="96">
        <v>0.32986111111111099</v>
      </c>
      <c r="W95" s="96">
        <f t="shared" si="2"/>
        <v>0.6840277777777789</v>
      </c>
      <c r="X95" s="39"/>
      <c r="Y95"/>
      <c r="AA95" s="91" t="s">
        <v>66</v>
      </c>
      <c r="AD95" s="15">
        <f t="shared" si="3"/>
        <v>0.22569444444444411</v>
      </c>
      <c r="AE95" s="58"/>
    </row>
    <row r="96" spans="21:31" hidden="1" x14ac:dyDescent="0.45">
      <c r="U96"/>
      <c r="V96" s="96">
        <v>0.33333333333333298</v>
      </c>
      <c r="W96" s="96">
        <f t="shared" si="2"/>
        <v>0.68055555555555669</v>
      </c>
      <c r="X96" s="39"/>
      <c r="Y96"/>
      <c r="AA96" s="91" t="s">
        <v>79</v>
      </c>
      <c r="AD96" s="15">
        <f t="shared" si="3"/>
        <v>0.22916666666666632</v>
      </c>
      <c r="AE96" s="58"/>
    </row>
    <row r="97" spans="21:31" hidden="1" x14ac:dyDescent="0.45">
      <c r="U97"/>
      <c r="V97" s="96">
        <v>0.33680555555555602</v>
      </c>
      <c r="W97" s="96">
        <f t="shared" si="2"/>
        <v>0.67708333333333448</v>
      </c>
      <c r="X97" s="39"/>
      <c r="Y97"/>
      <c r="AA97" s="91" t="s">
        <v>103</v>
      </c>
      <c r="AD97" s="15">
        <f t="shared" si="3"/>
        <v>0.23263888888888853</v>
      </c>
      <c r="AE97" s="58"/>
    </row>
    <row r="98" spans="21:31" hidden="1" x14ac:dyDescent="0.45">
      <c r="U98"/>
      <c r="V98" s="96">
        <v>0.34027777777777801</v>
      </c>
      <c r="W98" s="96">
        <f t="shared" si="2"/>
        <v>0.67361111111111227</v>
      </c>
      <c r="X98" s="39"/>
      <c r="Y98"/>
      <c r="AA98" s="91" t="s">
        <v>108</v>
      </c>
      <c r="AD98" s="15">
        <f t="shared" si="3"/>
        <v>0.23611111111111074</v>
      </c>
      <c r="AE98" s="58"/>
    </row>
    <row r="99" spans="21:31" hidden="1" x14ac:dyDescent="0.45">
      <c r="U99"/>
      <c r="V99" s="96">
        <v>0.34375</v>
      </c>
      <c r="W99" s="96">
        <f t="shared" si="2"/>
        <v>0.67013888888889006</v>
      </c>
      <c r="X99" s="39"/>
      <c r="Y99"/>
      <c r="AA99" s="91" t="s">
        <v>122</v>
      </c>
      <c r="AD99" s="15">
        <f t="shared" si="3"/>
        <v>0.23958333333333295</v>
      </c>
      <c r="AE99" s="58"/>
    </row>
    <row r="100" spans="21:31" hidden="1" x14ac:dyDescent="0.45">
      <c r="U100"/>
      <c r="V100" s="96">
        <v>0.34722222222222199</v>
      </c>
      <c r="W100" s="96">
        <f t="shared" si="2"/>
        <v>0.66666666666666785</v>
      </c>
      <c r="X100" s="39"/>
      <c r="Y100"/>
      <c r="AA100" s="91" t="s">
        <v>65</v>
      </c>
      <c r="AD100" s="15">
        <f t="shared" si="3"/>
        <v>0.24305555555555516</v>
      </c>
      <c r="AE100" s="58"/>
    </row>
    <row r="101" spans="21:31" hidden="1" x14ac:dyDescent="0.45">
      <c r="U101"/>
      <c r="V101" s="96">
        <v>0.35069444444444398</v>
      </c>
      <c r="W101" s="96">
        <f t="shared" si="2"/>
        <v>0.66319444444444564</v>
      </c>
      <c r="X101" s="39"/>
      <c r="Y101"/>
      <c r="AA101" s="91" t="s">
        <v>51</v>
      </c>
      <c r="AD101" s="15">
        <f t="shared" si="3"/>
        <v>0.24652777777777737</v>
      </c>
      <c r="AE101" s="58"/>
    </row>
    <row r="102" spans="21:31" hidden="1" x14ac:dyDescent="0.45">
      <c r="U102"/>
      <c r="V102" s="96">
        <v>0.35416666666666702</v>
      </c>
      <c r="W102" s="96">
        <f t="shared" si="2"/>
        <v>0.65972222222222343</v>
      </c>
      <c r="X102" s="39"/>
      <c r="Y102"/>
      <c r="AA102" s="91" t="s">
        <v>53</v>
      </c>
      <c r="AD102" s="15">
        <f t="shared" si="3"/>
        <v>0.24999999999999958</v>
      </c>
      <c r="AE102" s="58"/>
    </row>
    <row r="103" spans="21:31" hidden="1" x14ac:dyDescent="0.45">
      <c r="U103"/>
      <c r="V103" s="96">
        <v>0.35763888888888901</v>
      </c>
      <c r="W103" s="96">
        <f t="shared" si="2"/>
        <v>0.65625000000000122</v>
      </c>
      <c r="X103" s="39"/>
      <c r="Y103"/>
      <c r="AA103" s="91" t="s">
        <v>133</v>
      </c>
      <c r="AD103" s="15">
        <f t="shared" si="3"/>
        <v>0.25347222222222182</v>
      </c>
      <c r="AE103" s="58"/>
    </row>
    <row r="104" spans="21:31" hidden="1" x14ac:dyDescent="0.45">
      <c r="U104"/>
      <c r="V104" s="96">
        <v>0.36111111111111099</v>
      </c>
      <c r="W104" s="96">
        <f t="shared" si="2"/>
        <v>0.65277777777777901</v>
      </c>
      <c r="X104" s="39"/>
      <c r="Y104"/>
      <c r="AA104" s="91" t="s">
        <v>54</v>
      </c>
      <c r="AD104" s="15">
        <f t="shared" si="3"/>
        <v>0.25694444444444403</v>
      </c>
      <c r="AE104" s="58"/>
    </row>
    <row r="105" spans="21:31" hidden="1" x14ac:dyDescent="0.45">
      <c r="U105"/>
      <c r="V105" s="96">
        <v>0.36458333333333298</v>
      </c>
      <c r="W105" s="96">
        <f t="shared" si="2"/>
        <v>0.6493055555555568</v>
      </c>
      <c r="X105" s="39"/>
      <c r="Y105"/>
      <c r="AA105" s="91" t="s">
        <v>56</v>
      </c>
      <c r="AD105" s="15">
        <f t="shared" si="3"/>
        <v>0.26041666666666624</v>
      </c>
      <c r="AE105" s="58"/>
    </row>
    <row r="106" spans="21:31" hidden="1" x14ac:dyDescent="0.45">
      <c r="U106"/>
      <c r="V106" s="96">
        <v>0.36805555555555602</v>
      </c>
      <c r="W106" s="96">
        <f t="shared" si="2"/>
        <v>0.64583333333333459</v>
      </c>
      <c r="X106" s="39"/>
      <c r="Y106"/>
      <c r="AA106" s="91" t="s">
        <v>58</v>
      </c>
      <c r="AD106" s="15">
        <f t="shared" si="3"/>
        <v>0.26388888888888845</v>
      </c>
      <c r="AE106" s="58"/>
    </row>
    <row r="107" spans="21:31" hidden="1" x14ac:dyDescent="0.45">
      <c r="U107"/>
      <c r="V107" s="96">
        <v>0.37152777777777801</v>
      </c>
      <c r="W107" s="96">
        <f t="shared" si="2"/>
        <v>0.64236111111111238</v>
      </c>
      <c r="X107" s="39"/>
      <c r="Y107"/>
      <c r="AA107" s="91" t="s">
        <v>31</v>
      </c>
      <c r="AD107" s="15">
        <f t="shared" si="3"/>
        <v>0.26736111111111066</v>
      </c>
      <c r="AE107" s="58"/>
    </row>
    <row r="108" spans="21:31" hidden="1" x14ac:dyDescent="0.45">
      <c r="U108"/>
      <c r="V108" s="96">
        <v>0.375</v>
      </c>
      <c r="W108" s="96">
        <f t="shared" si="2"/>
        <v>0.63888888888889017</v>
      </c>
      <c r="X108" s="39"/>
      <c r="Y108"/>
      <c r="AA108" s="91" t="s">
        <v>32</v>
      </c>
      <c r="AD108" s="15">
        <f t="shared" si="3"/>
        <v>0.27083333333333287</v>
      </c>
      <c r="AE108" s="58"/>
    </row>
    <row r="109" spans="21:31" hidden="1" x14ac:dyDescent="0.45">
      <c r="U109"/>
      <c r="V109" s="96">
        <v>0.37847222222222199</v>
      </c>
      <c r="W109" s="96">
        <f t="shared" si="2"/>
        <v>0.63541666666666796</v>
      </c>
      <c r="X109" s="39"/>
      <c r="Y109"/>
      <c r="AA109" s="91" t="s">
        <v>34</v>
      </c>
      <c r="AD109" s="15">
        <f t="shared" si="3"/>
        <v>0.27430555555555508</v>
      </c>
      <c r="AE109" s="58"/>
    </row>
    <row r="110" spans="21:31" hidden="1" x14ac:dyDescent="0.45">
      <c r="U110"/>
      <c r="V110" s="96">
        <v>0.38194444444444398</v>
      </c>
      <c r="W110" s="96">
        <f t="shared" si="2"/>
        <v>0.63194444444444575</v>
      </c>
      <c r="X110" s="39"/>
      <c r="Y110"/>
      <c r="AA110" s="91" t="s">
        <v>134</v>
      </c>
      <c r="AD110" s="15">
        <f t="shared" si="3"/>
        <v>0.27777777777777729</v>
      </c>
      <c r="AE110" s="58"/>
    </row>
    <row r="111" spans="21:31" hidden="1" x14ac:dyDescent="0.45">
      <c r="U111"/>
      <c r="V111" s="96">
        <v>0.38541666666666702</v>
      </c>
      <c r="W111" s="96">
        <f t="shared" si="2"/>
        <v>0.62847222222222354</v>
      </c>
      <c r="X111" s="39"/>
      <c r="Y111"/>
      <c r="AA111" s="91" t="s">
        <v>63</v>
      </c>
      <c r="AD111" s="15">
        <f t="shared" si="3"/>
        <v>0.2812499999999995</v>
      </c>
      <c r="AE111" s="58"/>
    </row>
    <row r="112" spans="21:31" hidden="1" x14ac:dyDescent="0.45">
      <c r="U112"/>
      <c r="V112" s="96">
        <v>0.38888888888888901</v>
      </c>
      <c r="W112" s="96">
        <f t="shared" si="2"/>
        <v>0.62500000000000133</v>
      </c>
      <c r="X112" s="39"/>
      <c r="Y112"/>
      <c r="AA112" s="91" t="s">
        <v>135</v>
      </c>
      <c r="AD112" s="15">
        <f t="shared" si="3"/>
        <v>0.28472222222222171</v>
      </c>
      <c r="AE112" s="58"/>
    </row>
    <row r="113" spans="21:31" hidden="1" x14ac:dyDescent="0.45">
      <c r="U113"/>
      <c r="V113" s="96">
        <v>0.39236111111111099</v>
      </c>
      <c r="W113" s="96">
        <f t="shared" si="2"/>
        <v>0.62152777777777912</v>
      </c>
      <c r="X113" s="39"/>
      <c r="Y113"/>
      <c r="AA113" s="91" t="s">
        <v>123</v>
      </c>
      <c r="AD113" s="15">
        <f t="shared" si="3"/>
        <v>0.28819444444444392</v>
      </c>
      <c r="AE113" s="58"/>
    </row>
    <row r="114" spans="21:31" hidden="1" x14ac:dyDescent="0.45">
      <c r="U114"/>
      <c r="V114" s="96">
        <v>0.39583333333333298</v>
      </c>
      <c r="W114" s="96">
        <f t="shared" si="2"/>
        <v>0.61805555555555691</v>
      </c>
      <c r="X114" s="39"/>
      <c r="Y114"/>
      <c r="AA114" s="91" t="s">
        <v>69</v>
      </c>
      <c r="AD114" s="15">
        <f t="shared" si="3"/>
        <v>0.29166666666666613</v>
      </c>
      <c r="AE114" s="58"/>
    </row>
    <row r="115" spans="21:31" hidden="1" x14ac:dyDescent="0.45">
      <c r="U115"/>
      <c r="V115" s="96">
        <v>0.39930555555555602</v>
      </c>
      <c r="W115" s="96">
        <f t="shared" si="2"/>
        <v>0.6145833333333347</v>
      </c>
      <c r="X115" s="39"/>
      <c r="Y115"/>
      <c r="AA115" s="91" t="s">
        <v>71</v>
      </c>
      <c r="AD115" s="15">
        <f t="shared" si="3"/>
        <v>0.29513888888888834</v>
      </c>
      <c r="AE115" s="58"/>
    </row>
    <row r="116" spans="21:31" hidden="1" x14ac:dyDescent="0.45">
      <c r="U116"/>
      <c r="V116" s="96">
        <v>0.40277777777777801</v>
      </c>
      <c r="W116" s="96">
        <f t="shared" si="2"/>
        <v>0.61111111111111249</v>
      </c>
      <c r="X116" s="39"/>
      <c r="Y116"/>
      <c r="AA116" s="91" t="s">
        <v>72</v>
      </c>
      <c r="AD116" s="15">
        <f t="shared" si="3"/>
        <v>0.29861111111111055</v>
      </c>
      <c r="AE116" s="58"/>
    </row>
    <row r="117" spans="21:31" hidden="1" x14ac:dyDescent="0.45">
      <c r="U117"/>
      <c r="V117" s="96">
        <v>0.40625</v>
      </c>
      <c r="W117" s="96">
        <f t="shared" si="2"/>
        <v>0.60763888888889028</v>
      </c>
      <c r="X117" s="39"/>
      <c r="Y117"/>
      <c r="AA117" s="91" t="s">
        <v>136</v>
      </c>
      <c r="AD117" s="15">
        <f t="shared" si="3"/>
        <v>0.30208333333333276</v>
      </c>
      <c r="AE117" s="58"/>
    </row>
    <row r="118" spans="21:31" hidden="1" x14ac:dyDescent="0.45">
      <c r="U118"/>
      <c r="V118" s="96">
        <v>0.40972222222222199</v>
      </c>
      <c r="W118" s="96">
        <f t="shared" si="2"/>
        <v>0.60416666666666807</v>
      </c>
      <c r="X118" s="39"/>
      <c r="Y118"/>
      <c r="AA118" s="91" t="s">
        <v>77</v>
      </c>
      <c r="AD118" s="15">
        <f t="shared" si="3"/>
        <v>0.30555555555555497</v>
      </c>
      <c r="AE118" s="58"/>
    </row>
    <row r="119" spans="21:31" hidden="1" x14ac:dyDescent="0.45">
      <c r="U119"/>
      <c r="V119" s="96">
        <v>0.41319444444444398</v>
      </c>
      <c r="W119" s="96">
        <f t="shared" si="2"/>
        <v>0.60069444444444586</v>
      </c>
      <c r="X119" s="39"/>
      <c r="Y119"/>
      <c r="AA119" s="91" t="s">
        <v>75</v>
      </c>
      <c r="AD119" s="15">
        <f t="shared" si="3"/>
        <v>0.30902777777777718</v>
      </c>
      <c r="AE119" s="58"/>
    </row>
    <row r="120" spans="21:31" hidden="1" x14ac:dyDescent="0.45">
      <c r="U120"/>
      <c r="V120" s="96">
        <v>0.41666666666666702</v>
      </c>
      <c r="W120" s="96">
        <f t="shared" si="2"/>
        <v>0.59722222222222365</v>
      </c>
      <c r="X120" s="39"/>
      <c r="Y120"/>
      <c r="AA120" s="91" t="s">
        <v>40</v>
      </c>
      <c r="AD120" s="15">
        <f t="shared" si="3"/>
        <v>0.31249999999999939</v>
      </c>
      <c r="AE120" s="58"/>
    </row>
    <row r="121" spans="21:31" hidden="1" x14ac:dyDescent="0.45">
      <c r="U121"/>
      <c r="V121" s="96">
        <v>0.42013888888888901</v>
      </c>
      <c r="W121" s="96">
        <f t="shared" si="2"/>
        <v>0.59375000000000144</v>
      </c>
      <c r="X121" s="39"/>
      <c r="Y121"/>
      <c r="AA121" s="91" t="s">
        <v>67</v>
      </c>
      <c r="AD121" s="15">
        <f t="shared" si="3"/>
        <v>0.3159722222222216</v>
      </c>
      <c r="AE121" s="58"/>
    </row>
    <row r="122" spans="21:31" hidden="1" x14ac:dyDescent="0.45">
      <c r="U122"/>
      <c r="V122" s="96">
        <v>0.42361111111111099</v>
      </c>
      <c r="W122" s="96">
        <f t="shared" si="2"/>
        <v>0.59027777777777923</v>
      </c>
      <c r="X122" s="39"/>
      <c r="Y122"/>
      <c r="AA122" s="91" t="s">
        <v>42</v>
      </c>
      <c r="AD122" s="15">
        <f t="shared" si="3"/>
        <v>0.31944444444444381</v>
      </c>
      <c r="AE122" s="58"/>
    </row>
    <row r="123" spans="21:31" hidden="1" x14ac:dyDescent="0.45">
      <c r="U123"/>
      <c r="V123" s="96">
        <v>0.42708333333333298</v>
      </c>
      <c r="W123" s="96">
        <f t="shared" si="2"/>
        <v>0.58680555555555702</v>
      </c>
      <c r="X123" s="39"/>
      <c r="Y123"/>
      <c r="AA123" s="91" t="s">
        <v>137</v>
      </c>
      <c r="AD123" s="15">
        <f t="shared" si="3"/>
        <v>0.32291666666666602</v>
      </c>
      <c r="AE123" s="58"/>
    </row>
    <row r="124" spans="21:31" hidden="1" x14ac:dyDescent="0.45">
      <c r="U124"/>
      <c r="V124" s="96">
        <v>0.43055555555555602</v>
      </c>
      <c r="W124" s="96">
        <f t="shared" si="2"/>
        <v>0.58333333333333481</v>
      </c>
      <c r="X124" s="39"/>
      <c r="Y124"/>
      <c r="AA124" s="91" t="s">
        <v>89</v>
      </c>
      <c r="AD124" s="15">
        <f t="shared" si="3"/>
        <v>0.32638888888888823</v>
      </c>
      <c r="AE124" s="58"/>
    </row>
    <row r="125" spans="21:31" hidden="1" x14ac:dyDescent="0.45">
      <c r="U125"/>
      <c r="V125" s="96">
        <v>0.43402777777777801</v>
      </c>
      <c r="W125" s="96">
        <f t="shared" si="2"/>
        <v>0.5798611111111126</v>
      </c>
      <c r="X125" s="39"/>
      <c r="Y125"/>
      <c r="AA125" s="91" t="s">
        <v>138</v>
      </c>
      <c r="AD125" s="15">
        <f t="shared" si="3"/>
        <v>0.32986111111111044</v>
      </c>
      <c r="AE125" s="58"/>
    </row>
    <row r="126" spans="21:31" hidden="1" x14ac:dyDescent="0.45">
      <c r="U126"/>
      <c r="V126" s="96">
        <v>0.4375</v>
      </c>
      <c r="W126" s="96">
        <f t="shared" si="2"/>
        <v>0.57638888888889039</v>
      </c>
      <c r="X126" s="39"/>
      <c r="Y126"/>
      <c r="AA126" s="91" t="s">
        <v>96</v>
      </c>
      <c r="AD126" s="15">
        <f t="shared" si="3"/>
        <v>0.33333333333333265</v>
      </c>
      <c r="AE126" s="58"/>
    </row>
    <row r="127" spans="21:31" hidden="1" x14ac:dyDescent="0.45">
      <c r="U127"/>
      <c r="V127" s="96">
        <v>0.44097222222222199</v>
      </c>
      <c r="W127" s="96">
        <f t="shared" si="2"/>
        <v>0.57291666666666818</v>
      </c>
      <c r="X127" s="39"/>
      <c r="Y127"/>
      <c r="AA127" s="91" t="s">
        <v>97</v>
      </c>
      <c r="AD127" s="15">
        <f t="shared" si="3"/>
        <v>0.33680555555555486</v>
      </c>
      <c r="AE127" s="58"/>
    </row>
    <row r="128" spans="21:31" hidden="1" x14ac:dyDescent="0.45">
      <c r="U128"/>
      <c r="V128" s="96">
        <v>0.44444444444444398</v>
      </c>
      <c r="W128" s="96">
        <f t="shared" si="2"/>
        <v>0.56944444444444597</v>
      </c>
      <c r="X128" s="39"/>
      <c r="Y128"/>
      <c r="AA128" s="91" t="s">
        <v>68</v>
      </c>
      <c r="AD128" s="15">
        <f t="shared" si="3"/>
        <v>0.34027777777777707</v>
      </c>
      <c r="AE128" s="58"/>
    </row>
    <row r="129" spans="21:31" hidden="1" x14ac:dyDescent="0.45">
      <c r="U129"/>
      <c r="V129" s="96">
        <v>0.44791666666666702</v>
      </c>
      <c r="W129" s="96">
        <f t="shared" si="2"/>
        <v>0.56597222222222376</v>
      </c>
      <c r="X129" s="39"/>
      <c r="Y129"/>
      <c r="AA129" s="91" t="s">
        <v>74</v>
      </c>
      <c r="AD129" s="15">
        <f t="shared" si="3"/>
        <v>0.34374999999999928</v>
      </c>
      <c r="AE129" s="58"/>
    </row>
    <row r="130" spans="21:31" hidden="1" x14ac:dyDescent="0.45">
      <c r="U130"/>
      <c r="V130" s="96">
        <v>0.45138888888888901</v>
      </c>
      <c r="W130" s="96">
        <f t="shared" si="2"/>
        <v>0.56250000000000155</v>
      </c>
      <c r="X130" s="39"/>
      <c r="Y130"/>
      <c r="AA130" s="91" t="s">
        <v>83</v>
      </c>
      <c r="AD130" s="15">
        <f t="shared" si="3"/>
        <v>0.34722222222222149</v>
      </c>
      <c r="AE130" s="58"/>
    </row>
    <row r="131" spans="21:31" hidden="1" x14ac:dyDescent="0.45">
      <c r="U131"/>
      <c r="V131" s="96">
        <v>0.45486111111111099</v>
      </c>
      <c r="W131" s="96">
        <f t="shared" si="2"/>
        <v>0.55902777777777934</v>
      </c>
      <c r="X131" s="39"/>
      <c r="Y131"/>
      <c r="AA131" s="91" t="s">
        <v>100</v>
      </c>
      <c r="AD131" s="15">
        <f t="shared" si="3"/>
        <v>0.3506944444444437</v>
      </c>
      <c r="AE131" s="58"/>
    </row>
    <row r="132" spans="21:31" hidden="1" x14ac:dyDescent="0.45">
      <c r="U132"/>
      <c r="V132" s="96">
        <v>0.45833333333333298</v>
      </c>
      <c r="W132" s="96">
        <f t="shared" ref="W132:W195" si="4">IF(W131&lt;TIME(0,5,0),1,W131-TIME(0,5,0))</f>
        <v>0.55555555555555713</v>
      </c>
      <c r="X132" s="39"/>
      <c r="Y132"/>
      <c r="AA132" s="91" t="s">
        <v>109</v>
      </c>
      <c r="AD132" s="15">
        <f t="shared" si="3"/>
        <v>0.35416666666666591</v>
      </c>
      <c r="AE132" s="58"/>
    </row>
    <row r="133" spans="21:31" hidden="1" x14ac:dyDescent="0.45">
      <c r="U133"/>
      <c r="V133" s="96">
        <v>0.46180555555555602</v>
      </c>
      <c r="W133" s="96">
        <f t="shared" si="4"/>
        <v>0.55208333333333492</v>
      </c>
      <c r="X133" s="39"/>
      <c r="Y133"/>
      <c r="AA133" s="91" t="s">
        <v>111</v>
      </c>
      <c r="AD133" s="15">
        <f t="shared" si="3"/>
        <v>0.35763888888888812</v>
      </c>
      <c r="AE133" s="58"/>
    </row>
    <row r="134" spans="21:31" hidden="1" x14ac:dyDescent="0.45">
      <c r="U134"/>
      <c r="V134" s="96">
        <v>0.46527777777777801</v>
      </c>
      <c r="W134" s="96">
        <f t="shared" si="4"/>
        <v>0.54861111111111271</v>
      </c>
      <c r="X134" s="39"/>
      <c r="Y134"/>
      <c r="AA134" s="91" t="s">
        <v>62</v>
      </c>
      <c r="AD134" s="15">
        <f t="shared" si="3"/>
        <v>0.36111111111111033</v>
      </c>
      <c r="AE134" s="58"/>
    </row>
    <row r="135" spans="21:31" hidden="1" x14ac:dyDescent="0.45">
      <c r="U135"/>
      <c r="V135" s="96">
        <v>0.46875</v>
      </c>
      <c r="W135" s="96">
        <f t="shared" si="4"/>
        <v>0.5451388888888905</v>
      </c>
      <c r="X135" s="39"/>
      <c r="Y135"/>
      <c r="AA135" s="91" t="s">
        <v>105</v>
      </c>
      <c r="AD135" s="15">
        <f t="shared" ref="AD135:AD193" si="5">IF(AND(HOUR(AD134)=23,MINUTE(AD134)=55),0,AD134+TIME(0,5,0))</f>
        <v>0.36458333333333254</v>
      </c>
      <c r="AE135" s="58"/>
    </row>
    <row r="136" spans="21:31" hidden="1" x14ac:dyDescent="0.45">
      <c r="U136"/>
      <c r="V136" s="96">
        <v>0.47222222222222199</v>
      </c>
      <c r="W136" s="96">
        <f t="shared" si="4"/>
        <v>0.54166666666666829</v>
      </c>
      <c r="X136" s="39"/>
      <c r="Y136"/>
      <c r="AA136" s="91" t="s">
        <v>45</v>
      </c>
      <c r="AD136" s="15">
        <f t="shared" si="5"/>
        <v>0.36805555555555475</v>
      </c>
      <c r="AE136" s="58"/>
    </row>
    <row r="137" spans="21:31" hidden="1" x14ac:dyDescent="0.45">
      <c r="U137"/>
      <c r="V137" s="96">
        <v>0.47569444444444398</v>
      </c>
      <c r="W137" s="96">
        <f t="shared" si="4"/>
        <v>0.53819444444444609</v>
      </c>
      <c r="X137" s="39"/>
      <c r="Y137"/>
      <c r="AA137" s="91" t="s">
        <v>46</v>
      </c>
      <c r="AD137" s="15">
        <f t="shared" si="5"/>
        <v>0.37152777777777696</v>
      </c>
      <c r="AE137" s="58"/>
    </row>
    <row r="138" spans="21:31" hidden="1" x14ac:dyDescent="0.45">
      <c r="U138"/>
      <c r="V138" s="96">
        <v>0.47916666666666702</v>
      </c>
      <c r="W138" s="96">
        <f t="shared" si="4"/>
        <v>0.53472222222222388</v>
      </c>
      <c r="X138" s="39"/>
      <c r="Y138"/>
      <c r="AA138" s="91" t="s">
        <v>139</v>
      </c>
      <c r="AD138" s="15">
        <f t="shared" si="5"/>
        <v>0.37499999999999917</v>
      </c>
      <c r="AE138" s="58"/>
    </row>
    <row r="139" spans="21:31" hidden="1" x14ac:dyDescent="0.45">
      <c r="U139"/>
      <c r="V139" s="96">
        <v>0.48263888888888901</v>
      </c>
      <c r="W139" s="96">
        <f t="shared" si="4"/>
        <v>0.53125000000000167</v>
      </c>
      <c r="X139" s="39"/>
      <c r="Y139"/>
      <c r="AA139" s="92"/>
      <c r="AD139" s="15">
        <f t="shared" si="5"/>
        <v>0.37847222222222138</v>
      </c>
      <c r="AE139" s="58"/>
    </row>
    <row r="140" spans="21:31" hidden="1" x14ac:dyDescent="0.45">
      <c r="U140"/>
      <c r="V140" s="96">
        <v>0.48611111111111099</v>
      </c>
      <c r="W140" s="96">
        <f t="shared" si="4"/>
        <v>0.52777777777777946</v>
      </c>
      <c r="X140" s="39"/>
      <c r="Y140"/>
      <c r="AA140" s="92"/>
      <c r="AD140" s="15">
        <f t="shared" si="5"/>
        <v>0.38194444444444359</v>
      </c>
      <c r="AE140" s="58"/>
    </row>
    <row r="141" spans="21:31" hidden="1" x14ac:dyDescent="0.45">
      <c r="U141"/>
      <c r="V141" s="96">
        <v>0.48958333333333298</v>
      </c>
      <c r="W141" s="96">
        <f t="shared" si="4"/>
        <v>0.52430555555555725</v>
      </c>
      <c r="X141" s="39"/>
      <c r="Y141"/>
      <c r="AA141" s="92"/>
      <c r="AD141" s="15">
        <f t="shared" si="5"/>
        <v>0.3854166666666658</v>
      </c>
      <c r="AE141" s="58"/>
    </row>
    <row r="142" spans="21:31" hidden="1" x14ac:dyDescent="0.45">
      <c r="U142"/>
      <c r="V142" s="96">
        <v>0.49305555555555602</v>
      </c>
      <c r="W142" s="96">
        <f t="shared" si="4"/>
        <v>0.52083333333333504</v>
      </c>
      <c r="X142" s="39"/>
      <c r="Y142"/>
      <c r="AA142" s="92"/>
      <c r="AD142" s="15">
        <f t="shared" si="5"/>
        <v>0.38888888888888801</v>
      </c>
      <c r="AE142" s="58"/>
    </row>
    <row r="143" spans="21:31" hidden="1" x14ac:dyDescent="0.45">
      <c r="U143"/>
      <c r="V143" s="96">
        <v>0.49652777777777801</v>
      </c>
      <c r="W143" s="96">
        <f t="shared" si="4"/>
        <v>0.51736111111111283</v>
      </c>
      <c r="X143" s="39"/>
      <c r="Y143"/>
      <c r="AA143" s="92"/>
      <c r="AD143" s="15">
        <f t="shared" si="5"/>
        <v>0.39236111111111022</v>
      </c>
      <c r="AE143" s="58"/>
    </row>
    <row r="144" spans="21:31" hidden="1" x14ac:dyDescent="0.45">
      <c r="U144"/>
      <c r="V144" s="96">
        <v>0.5</v>
      </c>
      <c r="W144" s="96">
        <f t="shared" si="4"/>
        <v>0.51388888888889062</v>
      </c>
      <c r="X144" s="39"/>
      <c r="Y144"/>
      <c r="AA144" s="92"/>
      <c r="AD144" s="15">
        <f t="shared" si="5"/>
        <v>0.39583333333333243</v>
      </c>
      <c r="AE144" s="58"/>
    </row>
    <row r="145" spans="21:31" hidden="1" x14ac:dyDescent="0.45">
      <c r="U145"/>
      <c r="V145" s="96">
        <v>0.50347222222222199</v>
      </c>
      <c r="W145" s="96">
        <f t="shared" si="4"/>
        <v>0.51041666666666841</v>
      </c>
      <c r="X145" s="39"/>
      <c r="Y145"/>
      <c r="AA145" s="92"/>
      <c r="AD145" s="15">
        <f t="shared" si="5"/>
        <v>0.39930555555555464</v>
      </c>
      <c r="AE145" s="58"/>
    </row>
    <row r="146" spans="21:31" hidden="1" x14ac:dyDescent="0.45">
      <c r="U146"/>
      <c r="V146" s="96">
        <v>0.50694444444444398</v>
      </c>
      <c r="W146" s="96">
        <f t="shared" si="4"/>
        <v>0.5069444444444462</v>
      </c>
      <c r="X146" s="39"/>
      <c r="Y146"/>
      <c r="AA146" s="92"/>
      <c r="AD146" s="15">
        <f t="shared" si="5"/>
        <v>0.40277777777777685</v>
      </c>
      <c r="AE146" s="58"/>
    </row>
    <row r="147" spans="21:31" hidden="1" x14ac:dyDescent="0.45">
      <c r="U147"/>
      <c r="V147" s="96">
        <v>0.51041666666666696</v>
      </c>
      <c r="W147" s="96">
        <f t="shared" si="4"/>
        <v>0.50347222222222399</v>
      </c>
      <c r="X147" s="39"/>
      <c r="Y147"/>
      <c r="AA147" s="92"/>
      <c r="AD147" s="15">
        <f t="shared" si="5"/>
        <v>0.40624999999999906</v>
      </c>
      <c r="AE147" s="58"/>
    </row>
    <row r="148" spans="21:31" hidden="1" x14ac:dyDescent="0.45">
      <c r="U148"/>
      <c r="V148" s="96">
        <v>0.51388888888888895</v>
      </c>
      <c r="W148" s="96">
        <f t="shared" si="4"/>
        <v>0.50000000000000178</v>
      </c>
      <c r="X148" s="39"/>
      <c r="Y148"/>
      <c r="AA148" s="92"/>
      <c r="AD148" s="15">
        <f t="shared" si="5"/>
        <v>0.40972222222222127</v>
      </c>
      <c r="AE148" s="58"/>
    </row>
    <row r="149" spans="21:31" hidden="1" x14ac:dyDescent="0.45">
      <c r="U149"/>
      <c r="V149" s="96">
        <v>0.51736111111111105</v>
      </c>
      <c r="W149" s="96">
        <f t="shared" si="4"/>
        <v>0.49652777777777957</v>
      </c>
      <c r="X149" s="39"/>
      <c r="Y149"/>
      <c r="AA149" s="92"/>
      <c r="AD149" s="15">
        <f t="shared" si="5"/>
        <v>0.41319444444444348</v>
      </c>
      <c r="AE149" s="58"/>
    </row>
    <row r="150" spans="21:31" hidden="1" x14ac:dyDescent="0.45">
      <c r="U150"/>
      <c r="V150" s="96">
        <v>0.52083333333333304</v>
      </c>
      <c r="W150" s="96">
        <f t="shared" si="4"/>
        <v>0.49305555555555736</v>
      </c>
      <c r="X150" s="39"/>
      <c r="Y150"/>
      <c r="AA150" s="92"/>
      <c r="AD150" s="15">
        <f t="shared" si="5"/>
        <v>0.41666666666666569</v>
      </c>
      <c r="AE150" s="58"/>
    </row>
    <row r="151" spans="21:31" hidden="1" x14ac:dyDescent="0.45">
      <c r="U151"/>
      <c r="V151" s="96">
        <v>0.52430555555555602</v>
      </c>
      <c r="W151" s="96">
        <f t="shared" si="4"/>
        <v>0.48958333333333515</v>
      </c>
      <c r="X151" s="39"/>
      <c r="Y151"/>
      <c r="AA151" s="92"/>
      <c r="AD151" s="15">
        <f t="shared" si="5"/>
        <v>0.4201388888888879</v>
      </c>
      <c r="AE151" s="58"/>
    </row>
    <row r="152" spans="21:31" hidden="1" x14ac:dyDescent="0.45">
      <c r="U152"/>
      <c r="V152" s="96">
        <v>0.52777777777777801</v>
      </c>
      <c r="W152" s="96">
        <f t="shared" si="4"/>
        <v>0.48611111111111294</v>
      </c>
      <c r="X152" s="39"/>
      <c r="Y152"/>
      <c r="AA152" s="92"/>
      <c r="AD152" s="15">
        <f t="shared" si="5"/>
        <v>0.42361111111111011</v>
      </c>
      <c r="AE152" s="58"/>
    </row>
    <row r="153" spans="21:31" hidden="1" x14ac:dyDescent="0.45">
      <c r="U153"/>
      <c r="V153" s="96">
        <v>0.53125</v>
      </c>
      <c r="W153" s="96">
        <f t="shared" si="4"/>
        <v>0.48263888888889073</v>
      </c>
      <c r="X153" s="39"/>
      <c r="Y153"/>
      <c r="AA153" s="92"/>
      <c r="AD153" s="15">
        <f t="shared" si="5"/>
        <v>0.42708333333333232</v>
      </c>
      <c r="AE153" s="58"/>
    </row>
    <row r="154" spans="21:31" hidden="1" x14ac:dyDescent="0.45">
      <c r="U154"/>
      <c r="V154" s="96">
        <v>0.53472222222222199</v>
      </c>
      <c r="W154" s="96">
        <f t="shared" si="4"/>
        <v>0.47916666666666852</v>
      </c>
      <c r="X154" s="39"/>
      <c r="Y154"/>
      <c r="AA154" s="92"/>
      <c r="AD154" s="15">
        <f t="shared" si="5"/>
        <v>0.43055555555555453</v>
      </c>
      <c r="AE154" s="58"/>
    </row>
    <row r="155" spans="21:31" hidden="1" x14ac:dyDescent="0.45">
      <c r="U155"/>
      <c r="V155" s="96">
        <v>0.53819444444444398</v>
      </c>
      <c r="W155" s="96">
        <f t="shared" si="4"/>
        <v>0.47569444444444631</v>
      </c>
      <c r="X155" s="39"/>
      <c r="Y155"/>
      <c r="AA155" s="92"/>
      <c r="AD155" s="15">
        <f t="shared" si="5"/>
        <v>0.43402777777777674</v>
      </c>
      <c r="AE155" s="58"/>
    </row>
    <row r="156" spans="21:31" hidden="1" x14ac:dyDescent="0.45">
      <c r="U156"/>
      <c r="V156" s="96">
        <v>0.54166666666666696</v>
      </c>
      <c r="W156" s="96">
        <f t="shared" si="4"/>
        <v>0.4722222222222241</v>
      </c>
      <c r="X156" s="39"/>
      <c r="Y156"/>
      <c r="AA156" s="92"/>
      <c r="AD156" s="15">
        <f t="shared" si="5"/>
        <v>0.43749999999999895</v>
      </c>
      <c r="AE156" s="58"/>
    </row>
    <row r="157" spans="21:31" hidden="1" x14ac:dyDescent="0.45">
      <c r="U157"/>
      <c r="V157" s="96">
        <v>0.54513888888888895</v>
      </c>
      <c r="W157" s="96">
        <f t="shared" si="4"/>
        <v>0.46875000000000189</v>
      </c>
      <c r="X157" s="39"/>
      <c r="Y157"/>
      <c r="AA157" s="92"/>
      <c r="AD157" s="15">
        <f t="shared" si="5"/>
        <v>0.44097222222222116</v>
      </c>
      <c r="AE157" s="58"/>
    </row>
    <row r="158" spans="21:31" hidden="1" x14ac:dyDescent="0.45">
      <c r="U158"/>
      <c r="V158" s="96">
        <v>0.54861111111111105</v>
      </c>
      <c r="W158" s="96">
        <f t="shared" si="4"/>
        <v>0.46527777777777968</v>
      </c>
      <c r="X158" s="39"/>
      <c r="Y158"/>
      <c r="AA158" s="92"/>
      <c r="AD158" s="15">
        <f t="shared" si="5"/>
        <v>0.44444444444444337</v>
      </c>
      <c r="AE158" s="58"/>
    </row>
    <row r="159" spans="21:31" hidden="1" x14ac:dyDescent="0.45">
      <c r="U159"/>
      <c r="V159" s="96">
        <v>0.55208333333333304</v>
      </c>
      <c r="W159" s="96">
        <f t="shared" si="4"/>
        <v>0.46180555555555747</v>
      </c>
      <c r="X159" s="39"/>
      <c r="Y159"/>
      <c r="AA159" s="92"/>
      <c r="AD159" s="15">
        <f t="shared" si="5"/>
        <v>0.44791666666666557</v>
      </c>
      <c r="AE159" s="58"/>
    </row>
    <row r="160" spans="21:31" hidden="1" x14ac:dyDescent="0.45">
      <c r="U160"/>
      <c r="V160" s="96">
        <v>0.55555555555555602</v>
      </c>
      <c r="W160" s="96">
        <f t="shared" si="4"/>
        <v>0.45833333333333526</v>
      </c>
      <c r="X160" s="39"/>
      <c r="Y160"/>
      <c r="AA160" s="92"/>
      <c r="AD160" s="15">
        <f t="shared" si="5"/>
        <v>0.45138888888888778</v>
      </c>
      <c r="AE160" s="58"/>
    </row>
    <row r="161" spans="21:31" hidden="1" x14ac:dyDescent="0.45">
      <c r="U161"/>
      <c r="V161" s="96">
        <v>0.55902777777777801</v>
      </c>
      <c r="W161" s="96">
        <f t="shared" si="4"/>
        <v>0.45486111111111305</v>
      </c>
      <c r="X161" s="39"/>
      <c r="Y161"/>
      <c r="AA161" s="92"/>
      <c r="AD161" s="15">
        <f t="shared" si="5"/>
        <v>0.45486111111110999</v>
      </c>
      <c r="AE161" s="58"/>
    </row>
    <row r="162" spans="21:31" hidden="1" x14ac:dyDescent="0.45">
      <c r="U162"/>
      <c r="V162" s="96">
        <v>0.5625</v>
      </c>
      <c r="W162" s="96">
        <f t="shared" si="4"/>
        <v>0.45138888888889084</v>
      </c>
      <c r="X162" s="39"/>
      <c r="Y162"/>
      <c r="AA162" s="92"/>
      <c r="AD162" s="15">
        <f t="shared" si="5"/>
        <v>0.4583333333333322</v>
      </c>
      <c r="AE162" s="58"/>
    </row>
    <row r="163" spans="21:31" hidden="1" x14ac:dyDescent="0.45">
      <c r="U163"/>
      <c r="V163" s="96">
        <v>0.56597222222222199</v>
      </c>
      <c r="W163" s="96">
        <f t="shared" si="4"/>
        <v>0.44791666666666863</v>
      </c>
      <c r="X163" s="39"/>
      <c r="Y163"/>
      <c r="AA163" s="92"/>
      <c r="AD163" s="15">
        <f t="shared" si="5"/>
        <v>0.46180555555555441</v>
      </c>
      <c r="AE163" s="58"/>
    </row>
    <row r="164" spans="21:31" hidden="1" x14ac:dyDescent="0.45">
      <c r="U164"/>
      <c r="V164" s="96">
        <v>0.56944444444444398</v>
      </c>
      <c r="W164" s="96">
        <f t="shared" si="4"/>
        <v>0.44444444444444642</v>
      </c>
      <c r="X164" s="39"/>
      <c r="Y164"/>
      <c r="AA164" s="92"/>
      <c r="AD164" s="15">
        <f t="shared" si="5"/>
        <v>0.46527777777777662</v>
      </c>
      <c r="AE164" s="58"/>
    </row>
    <row r="165" spans="21:31" hidden="1" x14ac:dyDescent="0.45">
      <c r="U165"/>
      <c r="V165" s="96">
        <v>0.57291666666666696</v>
      </c>
      <c r="W165" s="96">
        <f t="shared" si="4"/>
        <v>0.44097222222222421</v>
      </c>
      <c r="X165" s="39"/>
      <c r="Y165"/>
      <c r="AA165" s="92"/>
      <c r="AD165" s="15">
        <f t="shared" si="5"/>
        <v>0.46874999999999883</v>
      </c>
      <c r="AE165" s="58"/>
    </row>
    <row r="166" spans="21:31" hidden="1" x14ac:dyDescent="0.45">
      <c r="U166"/>
      <c r="V166" s="96">
        <v>0.57638888888888895</v>
      </c>
      <c r="W166" s="96">
        <f t="shared" si="4"/>
        <v>0.437500000000002</v>
      </c>
      <c r="X166" s="39"/>
      <c r="Y166"/>
      <c r="AA166" s="92"/>
      <c r="AD166" s="15">
        <f t="shared" si="5"/>
        <v>0.47222222222222104</v>
      </c>
      <c r="AE166" s="58"/>
    </row>
    <row r="167" spans="21:31" hidden="1" x14ac:dyDescent="0.45">
      <c r="U167"/>
      <c r="V167" s="96">
        <v>0.57986111111111105</v>
      </c>
      <c r="W167" s="96">
        <f t="shared" si="4"/>
        <v>0.43402777777777979</v>
      </c>
      <c r="X167" s="39"/>
      <c r="Y167"/>
      <c r="AA167" s="92"/>
      <c r="AD167" s="15">
        <f t="shared" si="5"/>
        <v>0.47569444444444325</v>
      </c>
      <c r="AE167" s="58"/>
    </row>
    <row r="168" spans="21:31" hidden="1" x14ac:dyDescent="0.45">
      <c r="U168"/>
      <c r="V168" s="96">
        <v>0.58333333333333304</v>
      </c>
      <c r="W168" s="96">
        <f t="shared" si="4"/>
        <v>0.43055555555555758</v>
      </c>
      <c r="X168" s="39"/>
      <c r="Y168"/>
      <c r="AA168" s="92"/>
      <c r="AD168" s="15">
        <f t="shared" si="5"/>
        <v>0.47916666666666546</v>
      </c>
      <c r="AE168" s="58"/>
    </row>
    <row r="169" spans="21:31" hidden="1" x14ac:dyDescent="0.45">
      <c r="U169"/>
      <c r="V169" s="96">
        <v>0.58680555555555503</v>
      </c>
      <c r="W169" s="96">
        <f t="shared" si="4"/>
        <v>0.42708333333333537</v>
      </c>
      <c r="X169" s="39"/>
      <c r="Y169"/>
      <c r="AA169" s="92"/>
      <c r="AD169" s="15">
        <f t="shared" si="5"/>
        <v>0.48263888888888767</v>
      </c>
      <c r="AE169" s="58"/>
    </row>
    <row r="170" spans="21:31" hidden="1" x14ac:dyDescent="0.45">
      <c r="U170"/>
      <c r="V170" s="96">
        <v>0.59027777777777801</v>
      </c>
      <c r="W170" s="96">
        <f t="shared" si="4"/>
        <v>0.42361111111111316</v>
      </c>
      <c r="X170" s="39"/>
      <c r="Y170"/>
      <c r="AA170" s="92"/>
      <c r="AD170" s="15">
        <f t="shared" si="5"/>
        <v>0.48611111111110988</v>
      </c>
      <c r="AE170" s="58"/>
    </row>
    <row r="171" spans="21:31" hidden="1" x14ac:dyDescent="0.45">
      <c r="U171"/>
      <c r="V171" s="96">
        <v>0.59375</v>
      </c>
      <c r="W171" s="96">
        <f t="shared" si="4"/>
        <v>0.42013888888889095</v>
      </c>
      <c r="X171" s="39"/>
      <c r="Y171"/>
      <c r="AA171" s="92"/>
      <c r="AD171" s="15">
        <f t="shared" si="5"/>
        <v>0.48958333333333209</v>
      </c>
      <c r="AE171" s="58"/>
    </row>
    <row r="172" spans="21:31" hidden="1" x14ac:dyDescent="0.45">
      <c r="U172"/>
      <c r="V172" s="96">
        <v>0.59722222222222199</v>
      </c>
      <c r="W172" s="96">
        <f t="shared" si="4"/>
        <v>0.41666666666666874</v>
      </c>
      <c r="X172" s="39"/>
      <c r="Y172"/>
      <c r="AA172" s="92"/>
      <c r="AD172" s="15">
        <f t="shared" si="5"/>
        <v>0.4930555555555543</v>
      </c>
      <c r="AE172" s="58"/>
    </row>
    <row r="173" spans="21:31" hidden="1" x14ac:dyDescent="0.45">
      <c r="U173"/>
      <c r="V173" s="96">
        <v>0.60069444444444398</v>
      </c>
      <c r="W173" s="96">
        <f t="shared" si="4"/>
        <v>0.41319444444444653</v>
      </c>
      <c r="X173" s="39"/>
      <c r="Y173"/>
      <c r="AA173" s="92"/>
      <c r="AD173" s="15">
        <f t="shared" si="5"/>
        <v>0.49652777777777651</v>
      </c>
      <c r="AE173" s="58"/>
    </row>
    <row r="174" spans="21:31" hidden="1" x14ac:dyDescent="0.45">
      <c r="U174"/>
      <c r="V174" s="96">
        <v>0.60416666666666696</v>
      </c>
      <c r="W174" s="96">
        <f t="shared" si="4"/>
        <v>0.40972222222222432</v>
      </c>
      <c r="X174" s="39"/>
      <c r="Y174"/>
      <c r="AA174" s="92"/>
      <c r="AD174" s="15">
        <f t="shared" si="5"/>
        <v>0.49999999999999872</v>
      </c>
      <c r="AE174" s="58"/>
    </row>
    <row r="175" spans="21:31" hidden="1" x14ac:dyDescent="0.45">
      <c r="U175"/>
      <c r="V175" s="96">
        <v>0.60763888888888895</v>
      </c>
      <c r="W175" s="96">
        <f t="shared" si="4"/>
        <v>0.40625000000000211</v>
      </c>
      <c r="X175" s="39"/>
      <c r="Y175"/>
      <c r="AA175" s="92"/>
      <c r="AD175" s="15">
        <f t="shared" si="5"/>
        <v>0.50347222222222099</v>
      </c>
      <c r="AE175" s="58"/>
    </row>
    <row r="176" spans="21:31" hidden="1" x14ac:dyDescent="0.45">
      <c r="U176"/>
      <c r="V176" s="96">
        <v>0.61111111111111105</v>
      </c>
      <c r="W176" s="96">
        <f t="shared" si="4"/>
        <v>0.4027777777777799</v>
      </c>
      <c r="X176" s="39"/>
      <c r="Y176"/>
      <c r="AA176" s="92"/>
      <c r="AD176" s="15">
        <f t="shared" si="5"/>
        <v>0.5069444444444432</v>
      </c>
      <c r="AE176" s="58"/>
    </row>
    <row r="177" spans="21:31" hidden="1" x14ac:dyDescent="0.45">
      <c r="U177"/>
      <c r="V177" s="96">
        <v>0.61458333333333304</v>
      </c>
      <c r="W177" s="96">
        <f t="shared" si="4"/>
        <v>0.39930555555555769</v>
      </c>
      <c r="X177" s="39"/>
      <c r="Y177"/>
      <c r="AA177" s="92"/>
      <c r="AD177" s="15">
        <f t="shared" si="5"/>
        <v>0.51041666666666541</v>
      </c>
      <c r="AE177" s="58"/>
    </row>
    <row r="178" spans="21:31" hidden="1" x14ac:dyDescent="0.45">
      <c r="U178"/>
      <c r="V178" s="96">
        <v>0.61805555555555503</v>
      </c>
      <c r="W178" s="96">
        <f t="shared" si="4"/>
        <v>0.39583333333333548</v>
      </c>
      <c r="X178" s="39"/>
      <c r="Y178"/>
      <c r="AA178" s="92"/>
      <c r="AD178" s="15">
        <f t="shared" si="5"/>
        <v>0.51388888888888762</v>
      </c>
      <c r="AE178" s="58"/>
    </row>
    <row r="179" spans="21:31" hidden="1" x14ac:dyDescent="0.45">
      <c r="U179"/>
      <c r="V179" s="96">
        <v>0.62152777777777801</v>
      </c>
      <c r="W179" s="96">
        <f t="shared" si="4"/>
        <v>0.39236111111111327</v>
      </c>
      <c r="X179" s="39"/>
      <c r="Y179"/>
      <c r="AA179" s="92"/>
      <c r="AD179" s="15">
        <f t="shared" si="5"/>
        <v>0.51736111111110983</v>
      </c>
      <c r="AE179" s="58"/>
    </row>
    <row r="180" spans="21:31" hidden="1" x14ac:dyDescent="0.45">
      <c r="U180"/>
      <c r="V180" s="96">
        <v>0.625</v>
      </c>
      <c r="W180" s="96">
        <f t="shared" si="4"/>
        <v>0.38888888888889106</v>
      </c>
      <c r="X180" s="39"/>
      <c r="Y180"/>
      <c r="AA180" s="92"/>
      <c r="AD180" s="15">
        <f t="shared" si="5"/>
        <v>0.52083333333333204</v>
      </c>
      <c r="AE180" s="58"/>
    </row>
    <row r="181" spans="21:31" hidden="1" x14ac:dyDescent="0.45">
      <c r="U181"/>
      <c r="V181" s="96">
        <v>0.62847222222222199</v>
      </c>
      <c r="W181" s="96">
        <f t="shared" si="4"/>
        <v>0.38541666666666885</v>
      </c>
      <c r="X181" s="39"/>
      <c r="Y181"/>
      <c r="AA181" s="92"/>
      <c r="AD181" s="15">
        <f t="shared" si="5"/>
        <v>0.52430555555555425</v>
      </c>
      <c r="AE181" s="58"/>
    </row>
    <row r="182" spans="21:31" hidden="1" x14ac:dyDescent="0.45">
      <c r="U182"/>
      <c r="V182" s="96">
        <v>0.63194444444444398</v>
      </c>
      <c r="W182" s="96">
        <f t="shared" si="4"/>
        <v>0.38194444444444664</v>
      </c>
      <c r="X182" s="39"/>
      <c r="Y182"/>
      <c r="AA182" s="92"/>
      <c r="AD182" s="15">
        <f t="shared" si="5"/>
        <v>0.52777777777777646</v>
      </c>
      <c r="AE182" s="58"/>
    </row>
    <row r="183" spans="21:31" hidden="1" x14ac:dyDescent="0.45">
      <c r="U183"/>
      <c r="V183" s="96">
        <v>0.63541666666666696</v>
      </c>
      <c r="W183" s="96">
        <f t="shared" si="4"/>
        <v>0.37847222222222443</v>
      </c>
      <c r="X183" s="39"/>
      <c r="Y183"/>
      <c r="AA183" s="92"/>
      <c r="AD183" s="15">
        <f t="shared" si="5"/>
        <v>0.53124999999999867</v>
      </c>
      <c r="AE183" s="58"/>
    </row>
    <row r="184" spans="21:31" hidden="1" x14ac:dyDescent="0.45">
      <c r="U184"/>
      <c r="V184" s="96">
        <v>0.63888888888888895</v>
      </c>
      <c r="W184" s="96">
        <f t="shared" si="4"/>
        <v>0.37500000000000222</v>
      </c>
      <c r="X184" s="39"/>
      <c r="Y184"/>
      <c r="AA184" s="92"/>
      <c r="AD184" s="15">
        <f t="shared" si="5"/>
        <v>0.53472222222222088</v>
      </c>
      <c r="AE184" s="58"/>
    </row>
    <row r="185" spans="21:31" hidden="1" x14ac:dyDescent="0.45">
      <c r="U185"/>
      <c r="V185" s="96">
        <v>0.64236111111111105</v>
      </c>
      <c r="W185" s="96">
        <f t="shared" si="4"/>
        <v>0.37152777777778001</v>
      </c>
      <c r="X185" s="39"/>
      <c r="Y185"/>
      <c r="AA185" s="92"/>
      <c r="AD185" s="15">
        <f t="shared" si="5"/>
        <v>0.53819444444444309</v>
      </c>
      <c r="AE185" s="58"/>
    </row>
    <row r="186" spans="21:31" hidden="1" x14ac:dyDescent="0.45">
      <c r="U186"/>
      <c r="V186" s="96">
        <v>0.64583333333333304</v>
      </c>
      <c r="W186" s="96">
        <f t="shared" si="4"/>
        <v>0.3680555555555578</v>
      </c>
      <c r="X186" s="39"/>
      <c r="Y186"/>
      <c r="AA186" s="92"/>
      <c r="AD186" s="15">
        <f t="shared" si="5"/>
        <v>0.5416666666666653</v>
      </c>
      <c r="AE186" s="58"/>
    </row>
    <row r="187" spans="21:31" hidden="1" x14ac:dyDescent="0.45">
      <c r="U187"/>
      <c r="V187" s="96">
        <v>0.64930555555555503</v>
      </c>
      <c r="W187" s="96">
        <f t="shared" si="4"/>
        <v>0.36458333333333559</v>
      </c>
      <c r="X187" s="39"/>
      <c r="Y187"/>
      <c r="AA187" s="92"/>
      <c r="AD187" s="15">
        <f t="shared" si="5"/>
        <v>0.54513888888888751</v>
      </c>
      <c r="AE187" s="58"/>
    </row>
    <row r="188" spans="21:31" hidden="1" x14ac:dyDescent="0.45">
      <c r="U188"/>
      <c r="V188" s="96">
        <v>0.65277777777777801</v>
      </c>
      <c r="W188" s="96">
        <f t="shared" si="4"/>
        <v>0.36111111111111338</v>
      </c>
      <c r="X188" s="39"/>
      <c r="Y188"/>
      <c r="AA188" s="92"/>
      <c r="AD188" s="15">
        <f t="shared" si="5"/>
        <v>0.54861111111110972</v>
      </c>
      <c r="AE188" s="58"/>
    </row>
    <row r="189" spans="21:31" hidden="1" x14ac:dyDescent="0.45">
      <c r="U189"/>
      <c r="V189" s="96">
        <v>0.65625</v>
      </c>
      <c r="W189" s="96">
        <f t="shared" si="4"/>
        <v>0.35763888888889117</v>
      </c>
      <c r="X189" s="39"/>
      <c r="Y189"/>
      <c r="AA189" s="92"/>
      <c r="AD189" s="15">
        <f t="shared" si="5"/>
        <v>0.55208333333333193</v>
      </c>
      <c r="AE189" s="58"/>
    </row>
    <row r="190" spans="21:31" hidden="1" x14ac:dyDescent="0.45">
      <c r="U190"/>
      <c r="V190" s="96">
        <v>0.65972222222222199</v>
      </c>
      <c r="W190" s="96">
        <f t="shared" si="4"/>
        <v>0.35416666666666896</v>
      </c>
      <c r="X190" s="39"/>
      <c r="Y190"/>
      <c r="AA190" s="92"/>
      <c r="AD190" s="15">
        <f t="shared" si="5"/>
        <v>0.55555555555555414</v>
      </c>
      <c r="AE190" s="58"/>
    </row>
    <row r="191" spans="21:31" hidden="1" x14ac:dyDescent="0.45">
      <c r="U191"/>
      <c r="V191" s="96">
        <v>0.66319444444444398</v>
      </c>
      <c r="W191" s="96">
        <f t="shared" si="4"/>
        <v>0.35069444444444675</v>
      </c>
      <c r="X191" s="39"/>
      <c r="Y191"/>
      <c r="AA191" s="92"/>
      <c r="AD191" s="15">
        <f t="shared" si="5"/>
        <v>0.55902777777777635</v>
      </c>
      <c r="AE191" s="58"/>
    </row>
    <row r="192" spans="21:31" hidden="1" x14ac:dyDescent="0.45">
      <c r="U192"/>
      <c r="V192" s="96">
        <v>0.66666666666666696</v>
      </c>
      <c r="W192" s="96">
        <f t="shared" si="4"/>
        <v>0.34722222222222454</v>
      </c>
      <c r="X192" s="39"/>
      <c r="Y192"/>
      <c r="AA192" s="92"/>
      <c r="AD192" s="15">
        <f t="shared" si="5"/>
        <v>0.56249999999999856</v>
      </c>
      <c r="AE192" s="58"/>
    </row>
    <row r="193" spans="21:31" hidden="1" x14ac:dyDescent="0.45">
      <c r="U193"/>
      <c r="V193" s="96">
        <v>0.67013888888888895</v>
      </c>
      <c r="W193" s="96">
        <f t="shared" si="4"/>
        <v>0.34375000000000233</v>
      </c>
      <c r="X193" s="39"/>
      <c r="Y193"/>
      <c r="AA193" s="92"/>
      <c r="AD193" s="15">
        <f t="shared" si="5"/>
        <v>0.56597222222222077</v>
      </c>
      <c r="AE193" s="58"/>
    </row>
    <row r="194" spans="21:31" hidden="1" x14ac:dyDescent="0.45">
      <c r="U194"/>
      <c r="V194" s="96">
        <v>0.67361111111111105</v>
      </c>
      <c r="W194" s="96">
        <f t="shared" si="4"/>
        <v>0.34027777777778012</v>
      </c>
      <c r="X194" s="39"/>
      <c r="Y194"/>
      <c r="AA194" s="92"/>
      <c r="AD194" s="15">
        <f>IF(AND(HOUR(AD193)=23,MINUTE(AD193)=55),0,AD193+TIME(0,5,0))</f>
        <v>0.56944444444444298</v>
      </c>
      <c r="AE194" s="58"/>
    </row>
    <row r="195" spans="21:31" hidden="1" x14ac:dyDescent="0.45">
      <c r="U195"/>
      <c r="V195" s="96">
        <v>0.67708333333333304</v>
      </c>
      <c r="W195" s="96">
        <f t="shared" si="4"/>
        <v>0.33680555555555791</v>
      </c>
      <c r="X195" s="39"/>
      <c r="Y195"/>
      <c r="AA195" s="92"/>
      <c r="AD195" s="15">
        <f t="shared" ref="AD195:AD258" si="6">IF(AND(HOUR(AD194)=23,MINUTE(AD194)=55),0,AD194+TIME(0,5,0))</f>
        <v>0.57291666666666519</v>
      </c>
      <c r="AE195" s="58"/>
    </row>
    <row r="196" spans="21:31" hidden="1" x14ac:dyDescent="0.45">
      <c r="U196"/>
      <c r="V196" s="96">
        <v>0.68055555555555503</v>
      </c>
      <c r="W196" s="96">
        <f t="shared" ref="W196:W259" si="7">IF(W195&lt;TIME(0,5,0),1,W195-TIME(0,5,0))</f>
        <v>0.3333333333333357</v>
      </c>
      <c r="X196" s="39"/>
      <c r="Y196"/>
      <c r="AA196" s="92"/>
      <c r="AD196" s="15">
        <f t="shared" si="6"/>
        <v>0.5763888888888874</v>
      </c>
      <c r="AE196" s="58"/>
    </row>
    <row r="197" spans="21:31" hidden="1" x14ac:dyDescent="0.45">
      <c r="U197"/>
      <c r="V197" s="96">
        <v>0.68402777777777801</v>
      </c>
      <c r="W197" s="96">
        <f t="shared" si="7"/>
        <v>0.32986111111111349</v>
      </c>
      <c r="X197" s="39"/>
      <c r="Y197"/>
      <c r="AA197" s="92"/>
      <c r="AD197" s="15">
        <f t="shared" si="6"/>
        <v>0.57986111111110961</v>
      </c>
      <c r="AE197" s="58"/>
    </row>
    <row r="198" spans="21:31" hidden="1" x14ac:dyDescent="0.45">
      <c r="U198"/>
      <c r="V198" s="96">
        <v>0.6875</v>
      </c>
      <c r="W198" s="96">
        <f t="shared" si="7"/>
        <v>0.32638888888889128</v>
      </c>
      <c r="X198" s="39"/>
      <c r="Y198"/>
      <c r="AA198" s="92"/>
      <c r="AD198" s="15">
        <f t="shared" si="6"/>
        <v>0.58333333333333182</v>
      </c>
      <c r="AE198" s="58"/>
    </row>
    <row r="199" spans="21:31" hidden="1" x14ac:dyDescent="0.45">
      <c r="U199"/>
      <c r="V199" s="96">
        <v>0.69097222222222199</v>
      </c>
      <c r="W199" s="96">
        <f t="shared" si="7"/>
        <v>0.32291666666666907</v>
      </c>
      <c r="X199" s="39"/>
      <c r="Y199"/>
      <c r="AA199" s="92"/>
      <c r="AD199" s="15">
        <f t="shared" si="6"/>
        <v>0.58680555555555403</v>
      </c>
      <c r="AE199" s="58"/>
    </row>
    <row r="200" spans="21:31" hidden="1" x14ac:dyDescent="0.45">
      <c r="U200"/>
      <c r="V200" s="96">
        <v>0.69444444444444398</v>
      </c>
      <c r="W200" s="96">
        <f t="shared" si="7"/>
        <v>0.31944444444444686</v>
      </c>
      <c r="X200" s="39"/>
      <c r="Y200"/>
      <c r="AA200" s="92"/>
      <c r="AD200" s="15">
        <f t="shared" si="6"/>
        <v>0.59027777777777624</v>
      </c>
      <c r="AE200" s="58"/>
    </row>
    <row r="201" spans="21:31" hidden="1" x14ac:dyDescent="0.45">
      <c r="U201"/>
      <c r="V201" s="96">
        <v>0.69791666666666696</v>
      </c>
      <c r="W201" s="96">
        <f t="shared" si="7"/>
        <v>0.31597222222222465</v>
      </c>
      <c r="X201" s="39"/>
      <c r="Y201"/>
      <c r="AA201" s="92"/>
      <c r="AD201" s="15">
        <f t="shared" si="6"/>
        <v>0.59374999999999845</v>
      </c>
      <c r="AE201" s="58"/>
    </row>
    <row r="202" spans="21:31" hidden="1" x14ac:dyDescent="0.45">
      <c r="U202"/>
      <c r="V202" s="96">
        <v>0.70138888888888895</v>
      </c>
      <c r="W202" s="96">
        <f t="shared" si="7"/>
        <v>0.31250000000000244</v>
      </c>
      <c r="X202" s="39"/>
      <c r="Y202"/>
      <c r="AA202" s="92"/>
      <c r="AD202" s="15">
        <f t="shared" si="6"/>
        <v>0.59722222222222066</v>
      </c>
      <c r="AE202" s="58"/>
    </row>
    <row r="203" spans="21:31" hidden="1" x14ac:dyDescent="0.45">
      <c r="U203"/>
      <c r="V203" s="96">
        <v>0.70486111111111105</v>
      </c>
      <c r="W203" s="96">
        <f t="shared" si="7"/>
        <v>0.30902777777778023</v>
      </c>
      <c r="X203" s="39"/>
      <c r="Y203"/>
      <c r="AA203" s="92"/>
      <c r="AD203" s="15">
        <f t="shared" si="6"/>
        <v>0.60069444444444287</v>
      </c>
      <c r="AE203" s="58"/>
    </row>
    <row r="204" spans="21:31" hidden="1" x14ac:dyDescent="0.45">
      <c r="U204"/>
      <c r="V204" s="96">
        <v>0.70833333333333304</v>
      </c>
      <c r="W204" s="96">
        <f t="shared" si="7"/>
        <v>0.30555555555555802</v>
      </c>
      <c r="X204" s="39"/>
      <c r="Y204"/>
      <c r="AA204" s="92"/>
      <c r="AD204" s="15">
        <f t="shared" si="6"/>
        <v>0.60416666666666508</v>
      </c>
      <c r="AE204" s="58"/>
    </row>
    <row r="205" spans="21:31" hidden="1" x14ac:dyDescent="0.45">
      <c r="U205"/>
      <c r="V205" s="96">
        <v>0.71180555555555503</v>
      </c>
      <c r="W205" s="96">
        <f t="shared" si="7"/>
        <v>0.30208333333333581</v>
      </c>
      <c r="X205" s="39"/>
      <c r="Y205"/>
      <c r="AA205" s="92"/>
      <c r="AD205" s="15">
        <f t="shared" si="6"/>
        <v>0.60763888888888729</v>
      </c>
      <c r="AE205" s="58"/>
    </row>
    <row r="206" spans="21:31" hidden="1" x14ac:dyDescent="0.45">
      <c r="U206"/>
      <c r="V206" s="96">
        <v>0.71527777777777801</v>
      </c>
      <c r="W206" s="96">
        <f t="shared" si="7"/>
        <v>0.2986111111111136</v>
      </c>
      <c r="X206" s="39"/>
      <c r="Y206"/>
      <c r="AA206" s="92"/>
      <c r="AD206" s="15">
        <f t="shared" si="6"/>
        <v>0.6111111111111095</v>
      </c>
      <c r="AE206" s="58"/>
    </row>
    <row r="207" spans="21:31" hidden="1" x14ac:dyDescent="0.45">
      <c r="U207"/>
      <c r="V207" s="96">
        <v>0.71875</v>
      </c>
      <c r="W207" s="96">
        <f t="shared" si="7"/>
        <v>0.29513888888889139</v>
      </c>
      <c r="X207" s="39"/>
      <c r="Y207"/>
      <c r="AA207" s="92"/>
      <c r="AD207" s="15">
        <f t="shared" si="6"/>
        <v>0.61458333333333171</v>
      </c>
      <c r="AE207" s="58"/>
    </row>
    <row r="208" spans="21:31" hidden="1" x14ac:dyDescent="0.45">
      <c r="U208"/>
      <c r="V208" s="96">
        <v>0.72222222222222199</v>
      </c>
      <c r="W208" s="96">
        <f t="shared" si="7"/>
        <v>0.29166666666666918</v>
      </c>
      <c r="X208" s="39"/>
      <c r="Y208"/>
      <c r="AA208" s="92"/>
      <c r="AD208" s="15">
        <f t="shared" si="6"/>
        <v>0.61805555555555391</v>
      </c>
      <c r="AE208" s="58"/>
    </row>
    <row r="209" spans="21:31" hidden="1" x14ac:dyDescent="0.45">
      <c r="U209"/>
      <c r="V209" s="96">
        <v>0.72569444444444398</v>
      </c>
      <c r="W209" s="96">
        <f t="shared" si="7"/>
        <v>0.28819444444444697</v>
      </c>
      <c r="X209" s="39"/>
      <c r="Y209"/>
      <c r="AA209" s="92"/>
      <c r="AD209" s="15">
        <f t="shared" si="6"/>
        <v>0.62152777777777612</v>
      </c>
      <c r="AE209" s="58"/>
    </row>
    <row r="210" spans="21:31" hidden="1" x14ac:dyDescent="0.45">
      <c r="U210"/>
      <c r="V210" s="96">
        <v>0.72916666666666696</v>
      </c>
      <c r="W210" s="96">
        <f t="shared" si="7"/>
        <v>0.28472222222222476</v>
      </c>
      <c r="X210" s="39"/>
      <c r="Y210"/>
      <c r="AA210" s="92"/>
      <c r="AD210" s="15">
        <f t="shared" si="6"/>
        <v>0.62499999999999833</v>
      </c>
      <c r="AE210" s="58"/>
    </row>
    <row r="211" spans="21:31" hidden="1" x14ac:dyDescent="0.45">
      <c r="U211"/>
      <c r="V211" s="96">
        <v>0.73263888888888895</v>
      </c>
      <c r="W211" s="96">
        <f t="shared" si="7"/>
        <v>0.28125000000000255</v>
      </c>
      <c r="X211" s="39"/>
      <c r="Y211"/>
      <c r="AA211" s="92"/>
      <c r="AD211" s="15">
        <f t="shared" si="6"/>
        <v>0.62847222222222054</v>
      </c>
      <c r="AE211" s="58"/>
    </row>
    <row r="212" spans="21:31" hidden="1" x14ac:dyDescent="0.45">
      <c r="U212"/>
      <c r="V212" s="96">
        <v>0.73611111111111105</v>
      </c>
      <c r="W212" s="96">
        <f t="shared" si="7"/>
        <v>0.27777777777778034</v>
      </c>
      <c r="X212" s="39"/>
      <c r="Y212"/>
      <c r="AA212" s="92"/>
      <c r="AD212" s="15">
        <f t="shared" si="6"/>
        <v>0.63194444444444275</v>
      </c>
      <c r="AE212" s="58"/>
    </row>
    <row r="213" spans="21:31" hidden="1" x14ac:dyDescent="0.45">
      <c r="U213"/>
      <c r="V213" s="96">
        <v>0.73958333333333304</v>
      </c>
      <c r="W213" s="96">
        <f t="shared" si="7"/>
        <v>0.27430555555555813</v>
      </c>
      <c r="X213" s="39"/>
      <c r="Y213"/>
      <c r="AA213" s="92"/>
      <c r="AD213" s="15">
        <f t="shared" si="6"/>
        <v>0.63541666666666496</v>
      </c>
      <c r="AE213" s="58"/>
    </row>
    <row r="214" spans="21:31" hidden="1" x14ac:dyDescent="0.45">
      <c r="U214"/>
      <c r="V214" s="96">
        <v>0.74305555555555503</v>
      </c>
      <c r="W214" s="96">
        <f t="shared" si="7"/>
        <v>0.27083333333333592</v>
      </c>
      <c r="X214" s="39"/>
      <c r="Y214"/>
      <c r="AA214" s="92"/>
      <c r="AD214" s="15">
        <f t="shared" si="6"/>
        <v>0.63888888888888717</v>
      </c>
      <c r="AE214" s="58"/>
    </row>
    <row r="215" spans="21:31" hidden="1" x14ac:dyDescent="0.45">
      <c r="U215"/>
      <c r="V215" s="96">
        <v>0.74652777777777801</v>
      </c>
      <c r="W215" s="96">
        <f t="shared" si="7"/>
        <v>0.26736111111111371</v>
      </c>
      <c r="X215" s="39"/>
      <c r="Y215"/>
      <c r="AA215" s="92"/>
      <c r="AD215" s="15">
        <f t="shared" si="6"/>
        <v>0.64236111111110938</v>
      </c>
      <c r="AE215" s="58"/>
    </row>
    <row r="216" spans="21:31" hidden="1" x14ac:dyDescent="0.45">
      <c r="U216"/>
      <c r="V216" s="96">
        <v>0.75</v>
      </c>
      <c r="W216" s="96">
        <f t="shared" si="7"/>
        <v>0.2638888888888915</v>
      </c>
      <c r="X216" s="39"/>
      <c r="Y216"/>
      <c r="AA216" s="92"/>
      <c r="AD216" s="15">
        <f t="shared" si="6"/>
        <v>0.64583333333333159</v>
      </c>
      <c r="AE216" s="58"/>
    </row>
    <row r="217" spans="21:31" hidden="1" x14ac:dyDescent="0.45">
      <c r="U217"/>
      <c r="V217" s="96">
        <v>0.75347222222222199</v>
      </c>
      <c r="W217" s="96">
        <f t="shared" si="7"/>
        <v>0.26041666666666929</v>
      </c>
      <c r="X217" s="39"/>
      <c r="Y217"/>
      <c r="AA217" s="92"/>
      <c r="AD217" s="15">
        <f t="shared" si="6"/>
        <v>0.6493055555555538</v>
      </c>
      <c r="AE217" s="58"/>
    </row>
    <row r="218" spans="21:31" hidden="1" x14ac:dyDescent="0.45">
      <c r="U218"/>
      <c r="V218" s="96">
        <v>0.75694444444444398</v>
      </c>
      <c r="W218" s="96">
        <f t="shared" si="7"/>
        <v>0.25694444444444708</v>
      </c>
      <c r="X218" s="39"/>
      <c r="Y218"/>
      <c r="AA218" s="92"/>
      <c r="AD218" s="15">
        <f t="shared" si="6"/>
        <v>0.65277777777777601</v>
      </c>
      <c r="AE218" s="58"/>
    </row>
    <row r="219" spans="21:31" hidden="1" x14ac:dyDescent="0.45">
      <c r="U219"/>
      <c r="V219" s="96">
        <v>0.76041666666666696</v>
      </c>
      <c r="W219" s="96">
        <f t="shared" si="7"/>
        <v>0.25347222222222487</v>
      </c>
      <c r="X219" s="39"/>
      <c r="Y219"/>
      <c r="AA219" s="92"/>
      <c r="AD219" s="15">
        <f t="shared" si="6"/>
        <v>0.65624999999999822</v>
      </c>
      <c r="AE219" s="58"/>
    </row>
    <row r="220" spans="21:31" hidden="1" x14ac:dyDescent="0.45">
      <c r="U220"/>
      <c r="V220" s="96">
        <v>0.76388888888888895</v>
      </c>
      <c r="W220" s="96">
        <f t="shared" si="7"/>
        <v>0.25000000000000266</v>
      </c>
      <c r="X220" s="39"/>
      <c r="Y220"/>
      <c r="AA220" s="92"/>
      <c r="AD220" s="15">
        <f t="shared" si="6"/>
        <v>0.65972222222222043</v>
      </c>
      <c r="AE220" s="58"/>
    </row>
    <row r="221" spans="21:31" hidden="1" x14ac:dyDescent="0.45">
      <c r="U221"/>
      <c r="V221" s="96">
        <v>0.76736111111111105</v>
      </c>
      <c r="W221" s="96">
        <f t="shared" si="7"/>
        <v>0.24652777777778045</v>
      </c>
      <c r="X221" s="39"/>
      <c r="Y221"/>
      <c r="AA221" s="92"/>
      <c r="AD221" s="15">
        <f t="shared" si="6"/>
        <v>0.66319444444444264</v>
      </c>
      <c r="AE221" s="58"/>
    </row>
    <row r="222" spans="21:31" hidden="1" x14ac:dyDescent="0.45">
      <c r="U222"/>
      <c r="V222" s="96">
        <v>0.77083333333333304</v>
      </c>
      <c r="W222" s="96">
        <f t="shared" si="7"/>
        <v>0.24305555555555824</v>
      </c>
      <c r="X222" s="39"/>
      <c r="Y222"/>
      <c r="AA222" s="92"/>
      <c r="AD222" s="15">
        <f t="shared" si="6"/>
        <v>0.66666666666666485</v>
      </c>
      <c r="AE222" s="58"/>
    </row>
    <row r="223" spans="21:31" hidden="1" x14ac:dyDescent="0.45">
      <c r="U223"/>
      <c r="V223" s="96">
        <v>0.77430555555555503</v>
      </c>
      <c r="W223" s="96">
        <f t="shared" si="7"/>
        <v>0.23958333333333603</v>
      </c>
      <c r="X223" s="39"/>
      <c r="Y223"/>
      <c r="AA223" s="92"/>
      <c r="AD223" s="15">
        <f t="shared" si="6"/>
        <v>0.67013888888888706</v>
      </c>
      <c r="AE223" s="58"/>
    </row>
    <row r="224" spans="21:31" hidden="1" x14ac:dyDescent="0.45">
      <c r="U224"/>
      <c r="V224" s="96">
        <v>0.77777777777777801</v>
      </c>
      <c r="W224" s="96">
        <f t="shared" si="7"/>
        <v>0.23611111111111382</v>
      </c>
      <c r="X224" s="39"/>
      <c r="Y224"/>
      <c r="AA224" s="92"/>
      <c r="AD224" s="15">
        <f t="shared" si="6"/>
        <v>0.67361111111110927</v>
      </c>
      <c r="AE224" s="58"/>
    </row>
    <row r="225" spans="21:31" hidden="1" x14ac:dyDescent="0.45">
      <c r="U225"/>
      <c r="V225" s="96">
        <v>0.78125</v>
      </c>
      <c r="W225" s="96">
        <f t="shared" si="7"/>
        <v>0.23263888888889162</v>
      </c>
      <c r="X225" s="39"/>
      <c r="Y225"/>
      <c r="AA225" s="92"/>
      <c r="AD225" s="15">
        <f t="shared" si="6"/>
        <v>0.67708333333333148</v>
      </c>
      <c r="AE225" s="58"/>
    </row>
    <row r="226" spans="21:31" hidden="1" x14ac:dyDescent="0.45">
      <c r="U226"/>
      <c r="V226" s="96">
        <v>0.78472222222222199</v>
      </c>
      <c r="W226" s="96">
        <f t="shared" si="7"/>
        <v>0.22916666666666941</v>
      </c>
      <c r="X226" s="39"/>
      <c r="Y226"/>
      <c r="AA226" s="92"/>
      <c r="AD226" s="15">
        <f t="shared" si="6"/>
        <v>0.68055555555555369</v>
      </c>
      <c r="AE226" s="58"/>
    </row>
    <row r="227" spans="21:31" hidden="1" x14ac:dyDescent="0.45">
      <c r="U227"/>
      <c r="V227" s="96">
        <v>0.78819444444444398</v>
      </c>
      <c r="W227" s="96">
        <f t="shared" si="7"/>
        <v>0.2256944444444472</v>
      </c>
      <c r="X227" s="39"/>
      <c r="Y227"/>
      <c r="AA227" s="92"/>
      <c r="AD227" s="15">
        <f t="shared" si="6"/>
        <v>0.6840277777777759</v>
      </c>
      <c r="AE227" s="58"/>
    </row>
    <row r="228" spans="21:31" hidden="1" x14ac:dyDescent="0.45">
      <c r="U228"/>
      <c r="V228" s="96">
        <v>0.79166666666666696</v>
      </c>
      <c r="W228" s="96">
        <f t="shared" si="7"/>
        <v>0.22222222222222499</v>
      </c>
      <c r="X228" s="39"/>
      <c r="Y228"/>
      <c r="AA228" s="92"/>
      <c r="AD228" s="15">
        <f t="shared" si="6"/>
        <v>0.68749999999999811</v>
      </c>
      <c r="AE228" s="58"/>
    </row>
    <row r="229" spans="21:31" hidden="1" x14ac:dyDescent="0.45">
      <c r="U229"/>
      <c r="V229" s="96">
        <v>0.79513888888888895</v>
      </c>
      <c r="W229" s="96">
        <f t="shared" si="7"/>
        <v>0.21875000000000278</v>
      </c>
      <c r="X229" s="39"/>
      <c r="Y229"/>
      <c r="AA229" s="92"/>
      <c r="AD229" s="15">
        <f t="shared" si="6"/>
        <v>0.69097222222222032</v>
      </c>
      <c r="AE229" s="58"/>
    </row>
    <row r="230" spans="21:31" hidden="1" x14ac:dyDescent="0.45">
      <c r="U230"/>
      <c r="V230" s="96">
        <v>0.79861111111111105</v>
      </c>
      <c r="W230" s="96">
        <f t="shared" si="7"/>
        <v>0.21527777777778057</v>
      </c>
      <c r="X230" s="39"/>
      <c r="Y230"/>
      <c r="AA230" s="92"/>
      <c r="AD230" s="15">
        <f t="shared" si="6"/>
        <v>0.69444444444444253</v>
      </c>
      <c r="AE230" s="58"/>
    </row>
    <row r="231" spans="21:31" hidden="1" x14ac:dyDescent="0.45">
      <c r="U231"/>
      <c r="V231" s="96">
        <v>0.80208333333333304</v>
      </c>
      <c r="W231" s="96">
        <f t="shared" si="7"/>
        <v>0.21180555555555836</v>
      </c>
      <c r="X231" s="39"/>
      <c r="Y231"/>
      <c r="AA231" s="92"/>
      <c r="AD231" s="15">
        <f t="shared" si="6"/>
        <v>0.69791666666666474</v>
      </c>
      <c r="AE231" s="58"/>
    </row>
    <row r="232" spans="21:31" hidden="1" x14ac:dyDescent="0.45">
      <c r="U232"/>
      <c r="V232" s="96">
        <v>0.80555555555555503</v>
      </c>
      <c r="W232" s="96">
        <f t="shared" si="7"/>
        <v>0.20833333333333615</v>
      </c>
      <c r="X232" s="39"/>
      <c r="Y232"/>
      <c r="AA232" s="92"/>
      <c r="AD232" s="15">
        <f t="shared" si="6"/>
        <v>0.70138888888888695</v>
      </c>
      <c r="AE232" s="58"/>
    </row>
    <row r="233" spans="21:31" hidden="1" x14ac:dyDescent="0.45">
      <c r="U233"/>
      <c r="V233" s="96">
        <v>0.80902777777777801</v>
      </c>
      <c r="W233" s="96">
        <f t="shared" si="7"/>
        <v>0.20486111111111394</v>
      </c>
      <c r="X233" s="39"/>
      <c r="Y233"/>
      <c r="AA233" s="92"/>
      <c r="AD233" s="15">
        <f t="shared" si="6"/>
        <v>0.70486111111110916</v>
      </c>
      <c r="AE233" s="58"/>
    </row>
    <row r="234" spans="21:31" hidden="1" x14ac:dyDescent="0.45">
      <c r="U234"/>
      <c r="V234" s="96">
        <v>0.8125</v>
      </c>
      <c r="W234" s="96">
        <f t="shared" si="7"/>
        <v>0.20138888888889173</v>
      </c>
      <c r="X234" s="39"/>
      <c r="Y234"/>
      <c r="AA234" s="92"/>
      <c r="AD234" s="15">
        <f t="shared" si="6"/>
        <v>0.70833333333333137</v>
      </c>
      <c r="AE234" s="58"/>
    </row>
    <row r="235" spans="21:31" hidden="1" x14ac:dyDescent="0.45">
      <c r="U235"/>
      <c r="V235" s="96">
        <v>0.81597222222222199</v>
      </c>
      <c r="W235" s="96">
        <f t="shared" si="7"/>
        <v>0.19791666666666952</v>
      </c>
      <c r="X235" s="39"/>
      <c r="Y235"/>
      <c r="AA235" s="92"/>
      <c r="AD235" s="15">
        <f t="shared" si="6"/>
        <v>0.71180555555555358</v>
      </c>
      <c r="AE235" s="58"/>
    </row>
    <row r="236" spans="21:31" hidden="1" x14ac:dyDescent="0.45">
      <c r="U236"/>
      <c r="V236" s="96">
        <v>0.81944444444444398</v>
      </c>
      <c r="W236" s="96">
        <f t="shared" si="7"/>
        <v>0.19444444444444731</v>
      </c>
      <c r="X236" s="39"/>
      <c r="Y236"/>
      <c r="AA236" s="92"/>
      <c r="AD236" s="15">
        <f t="shared" si="6"/>
        <v>0.71527777777777579</v>
      </c>
      <c r="AE236" s="58"/>
    </row>
    <row r="237" spans="21:31" hidden="1" x14ac:dyDescent="0.45">
      <c r="U237"/>
      <c r="V237" s="96">
        <v>0.82291666666666696</v>
      </c>
      <c r="W237" s="96">
        <f t="shared" si="7"/>
        <v>0.1909722222222251</v>
      </c>
      <c r="X237" s="39"/>
      <c r="Y237"/>
      <c r="AA237" s="92"/>
      <c r="AD237" s="15">
        <f t="shared" si="6"/>
        <v>0.718749999999998</v>
      </c>
      <c r="AE237" s="58"/>
    </row>
    <row r="238" spans="21:31" hidden="1" x14ac:dyDescent="0.45">
      <c r="U238"/>
      <c r="V238" s="96">
        <v>0.82638888888888895</v>
      </c>
      <c r="W238" s="96">
        <f t="shared" si="7"/>
        <v>0.18750000000000289</v>
      </c>
      <c r="X238" s="39"/>
      <c r="Y238"/>
      <c r="AA238" s="92"/>
      <c r="AD238" s="15">
        <f t="shared" si="6"/>
        <v>0.72222222222222021</v>
      </c>
      <c r="AE238" s="58"/>
    </row>
    <row r="239" spans="21:31" hidden="1" x14ac:dyDescent="0.45">
      <c r="U239"/>
      <c r="V239" s="96">
        <v>0.82986111111111105</v>
      </c>
      <c r="W239" s="96">
        <f t="shared" si="7"/>
        <v>0.18402777777778068</v>
      </c>
      <c r="X239" s="39"/>
      <c r="Y239"/>
      <c r="AA239" s="92"/>
      <c r="AD239" s="15">
        <f t="shared" si="6"/>
        <v>0.72569444444444242</v>
      </c>
      <c r="AE239" s="58"/>
    </row>
    <row r="240" spans="21:31" hidden="1" x14ac:dyDescent="0.45">
      <c r="U240"/>
      <c r="V240" s="96">
        <v>0.83333333333333304</v>
      </c>
      <c r="W240" s="96">
        <f t="shared" si="7"/>
        <v>0.18055555555555847</v>
      </c>
      <c r="X240" s="39"/>
      <c r="Y240"/>
      <c r="AA240" s="92"/>
      <c r="AD240" s="15">
        <f t="shared" si="6"/>
        <v>0.72916666666666463</v>
      </c>
      <c r="AE240" s="58"/>
    </row>
    <row r="241" spans="21:31" hidden="1" x14ac:dyDescent="0.45">
      <c r="U241"/>
      <c r="V241" s="96">
        <v>0.83680555555555503</v>
      </c>
      <c r="W241" s="96">
        <f t="shared" si="7"/>
        <v>0.17708333333333626</v>
      </c>
      <c r="X241" s="39"/>
      <c r="Y241"/>
      <c r="AA241" s="92"/>
      <c r="AD241" s="15">
        <f t="shared" si="6"/>
        <v>0.73263888888888684</v>
      </c>
      <c r="AE241" s="58"/>
    </row>
    <row r="242" spans="21:31" hidden="1" x14ac:dyDescent="0.45">
      <c r="U242"/>
      <c r="V242" s="96">
        <v>0.84027777777777801</v>
      </c>
      <c r="W242" s="96">
        <f t="shared" si="7"/>
        <v>0.17361111111111405</v>
      </c>
      <c r="X242" s="39"/>
      <c r="Y242"/>
      <c r="AA242" s="92"/>
      <c r="AD242" s="15">
        <f t="shared" si="6"/>
        <v>0.73611111111110905</v>
      </c>
      <c r="AE242" s="64"/>
    </row>
    <row r="243" spans="21:31" hidden="1" x14ac:dyDescent="0.45">
      <c r="U243"/>
      <c r="V243" s="96">
        <v>0.84375</v>
      </c>
      <c r="W243" s="96">
        <f t="shared" si="7"/>
        <v>0.17013888888889184</v>
      </c>
      <c r="X243" s="39"/>
      <c r="Y243"/>
      <c r="AA243" s="92"/>
      <c r="AD243" s="15">
        <f t="shared" si="6"/>
        <v>0.73958333333333126</v>
      </c>
      <c r="AE243" s="64"/>
    </row>
    <row r="244" spans="21:31" hidden="1" x14ac:dyDescent="0.45">
      <c r="U244"/>
      <c r="V244" s="96">
        <v>0.84722222222222199</v>
      </c>
      <c r="W244" s="96">
        <f t="shared" si="7"/>
        <v>0.16666666666666963</v>
      </c>
      <c r="X244" s="39"/>
      <c r="Y244"/>
      <c r="AA244" s="92"/>
      <c r="AD244" s="15">
        <f t="shared" si="6"/>
        <v>0.74305555555555347</v>
      </c>
      <c r="AE244" s="64"/>
    </row>
    <row r="245" spans="21:31" hidden="1" x14ac:dyDescent="0.45">
      <c r="U245"/>
      <c r="V245" s="96">
        <v>0.85069444444444398</v>
      </c>
      <c r="W245" s="96">
        <f t="shared" si="7"/>
        <v>0.16319444444444742</v>
      </c>
      <c r="X245" s="39"/>
      <c r="Y245"/>
      <c r="AA245" s="92"/>
      <c r="AD245" s="15">
        <f t="shared" si="6"/>
        <v>0.74652777777777568</v>
      </c>
      <c r="AE245" s="64"/>
    </row>
    <row r="246" spans="21:31" hidden="1" x14ac:dyDescent="0.45">
      <c r="U246"/>
      <c r="V246" s="96">
        <v>0.85416666666666696</v>
      </c>
      <c r="W246" s="96">
        <f t="shared" si="7"/>
        <v>0.15972222222222521</v>
      </c>
      <c r="X246" s="39"/>
      <c r="Y246"/>
      <c r="AA246"/>
      <c r="AD246" s="15">
        <f t="shared" si="6"/>
        <v>0.74999999999999789</v>
      </c>
      <c r="AE246" s="64"/>
    </row>
    <row r="247" spans="21:31" hidden="1" x14ac:dyDescent="0.45">
      <c r="U247"/>
      <c r="V247" s="96">
        <v>0.85763888888888895</v>
      </c>
      <c r="W247" s="96">
        <f t="shared" si="7"/>
        <v>0.156250000000003</v>
      </c>
      <c r="X247" s="39"/>
      <c r="Y247"/>
      <c r="AA247"/>
      <c r="AD247" s="15">
        <f t="shared" si="6"/>
        <v>0.7534722222222201</v>
      </c>
      <c r="AE247" s="64"/>
    </row>
    <row r="248" spans="21:31" hidden="1" x14ac:dyDescent="0.45">
      <c r="U248"/>
      <c r="V248" s="96">
        <v>0.86111111111111105</v>
      </c>
      <c r="W248" s="96">
        <f t="shared" si="7"/>
        <v>0.15277777777778079</v>
      </c>
      <c r="X248" s="39"/>
      <c r="Y248"/>
      <c r="AA248"/>
      <c r="AD248" s="15">
        <f t="shared" si="6"/>
        <v>0.75694444444444231</v>
      </c>
      <c r="AE248" s="64"/>
    </row>
    <row r="249" spans="21:31" hidden="1" x14ac:dyDescent="0.45">
      <c r="U249"/>
      <c r="V249" s="96">
        <v>0.86458333333333304</v>
      </c>
      <c r="W249" s="96">
        <f t="shared" si="7"/>
        <v>0.14930555555555858</v>
      </c>
      <c r="X249" s="39"/>
      <c r="Y249"/>
      <c r="AA249"/>
      <c r="AD249" s="15">
        <f t="shared" si="6"/>
        <v>0.76041666666666452</v>
      </c>
      <c r="AE249" s="64"/>
    </row>
    <row r="250" spans="21:31" hidden="1" x14ac:dyDescent="0.45">
      <c r="U250"/>
      <c r="V250" s="96">
        <v>0.86805555555555503</v>
      </c>
      <c r="W250" s="96">
        <f t="shared" si="7"/>
        <v>0.14583333333333637</v>
      </c>
      <c r="X250" s="39"/>
      <c r="Y250"/>
      <c r="AA250"/>
      <c r="AD250" s="15">
        <f t="shared" si="6"/>
        <v>0.76388888888888673</v>
      </c>
      <c r="AE250" s="64"/>
    </row>
    <row r="251" spans="21:31" hidden="1" x14ac:dyDescent="0.45">
      <c r="U251"/>
      <c r="V251" s="96">
        <v>0.87152777777777801</v>
      </c>
      <c r="W251" s="96">
        <f t="shared" si="7"/>
        <v>0.14236111111111416</v>
      </c>
      <c r="X251" s="39"/>
      <c r="Y251"/>
      <c r="AA251"/>
      <c r="AD251" s="15">
        <f t="shared" si="6"/>
        <v>0.76736111111110894</v>
      </c>
      <c r="AE251" s="64"/>
    </row>
    <row r="252" spans="21:31" hidden="1" x14ac:dyDescent="0.45">
      <c r="U252"/>
      <c r="V252" s="96">
        <v>0.875</v>
      </c>
      <c r="W252" s="96">
        <f t="shared" si="7"/>
        <v>0.13888888888889195</v>
      </c>
      <c r="X252" s="39"/>
      <c r="Y252"/>
      <c r="AA252"/>
      <c r="AD252" s="15">
        <f t="shared" si="6"/>
        <v>0.77083333333333115</v>
      </c>
      <c r="AE252" s="64"/>
    </row>
    <row r="253" spans="21:31" hidden="1" x14ac:dyDescent="0.45">
      <c r="U253"/>
      <c r="V253" s="96">
        <v>0.87847222222222199</v>
      </c>
      <c r="W253" s="96">
        <f t="shared" si="7"/>
        <v>0.13541666666666974</v>
      </c>
      <c r="X253" s="39"/>
      <c r="Y253"/>
      <c r="AA253"/>
      <c r="AD253" s="15">
        <f t="shared" si="6"/>
        <v>0.77430555555555336</v>
      </c>
    </row>
    <row r="254" spans="21:31" hidden="1" x14ac:dyDescent="0.45">
      <c r="U254"/>
      <c r="V254" s="96">
        <v>0.88194444444444398</v>
      </c>
      <c r="W254" s="96">
        <f t="shared" si="7"/>
        <v>0.13194444444444753</v>
      </c>
      <c r="X254" s="39"/>
      <c r="Y254"/>
      <c r="AA254"/>
      <c r="AD254" s="15">
        <f t="shared" si="6"/>
        <v>0.77777777777777557</v>
      </c>
    </row>
    <row r="255" spans="21:31" hidden="1" x14ac:dyDescent="0.45">
      <c r="U255"/>
      <c r="V255" s="96">
        <v>0.88541666666666696</v>
      </c>
      <c r="W255" s="96">
        <f t="shared" si="7"/>
        <v>0.12847222222222532</v>
      </c>
      <c r="X255" s="39"/>
      <c r="Y255"/>
      <c r="AA255"/>
      <c r="AD255" s="15">
        <f t="shared" si="6"/>
        <v>0.78124999999999778</v>
      </c>
    </row>
    <row r="256" spans="21:31" hidden="1" x14ac:dyDescent="0.45">
      <c r="U256"/>
      <c r="V256" s="96">
        <v>0.88888888888888895</v>
      </c>
      <c r="W256" s="96">
        <f t="shared" si="7"/>
        <v>0.12500000000000311</v>
      </c>
      <c r="X256" s="39"/>
      <c r="Y256"/>
      <c r="AA256"/>
      <c r="AD256" s="15">
        <f t="shared" si="6"/>
        <v>0.78472222222221999</v>
      </c>
    </row>
    <row r="257" spans="21:30" hidden="1" x14ac:dyDescent="0.45">
      <c r="U257"/>
      <c r="V257" s="96">
        <v>0.89236111111111105</v>
      </c>
      <c r="W257" s="96">
        <f t="shared" si="7"/>
        <v>0.12152777777778088</v>
      </c>
      <c r="X257" s="39"/>
      <c r="Y257"/>
      <c r="AA257"/>
      <c r="AD257" s="15">
        <f t="shared" si="6"/>
        <v>0.7881944444444422</v>
      </c>
    </row>
    <row r="258" spans="21:30" hidden="1" x14ac:dyDescent="0.45">
      <c r="U258"/>
      <c r="V258" s="96">
        <v>0.89583333333333304</v>
      </c>
      <c r="W258" s="96">
        <f t="shared" si="7"/>
        <v>0.11805555555555866</v>
      </c>
      <c r="X258" s="39"/>
      <c r="Y258"/>
      <c r="AA258"/>
      <c r="AD258" s="15">
        <f t="shared" si="6"/>
        <v>0.79166666666666441</v>
      </c>
    </row>
    <row r="259" spans="21:30" hidden="1" x14ac:dyDescent="0.45">
      <c r="U259"/>
      <c r="V259" s="96">
        <v>0.89930555555555503</v>
      </c>
      <c r="W259" s="96">
        <f t="shared" si="7"/>
        <v>0.11458333333333644</v>
      </c>
      <c r="X259" s="39"/>
      <c r="Y259"/>
      <c r="AA259"/>
      <c r="AD259" s="15">
        <f t="shared" ref="AD259:AD292" si="8">IF(AND(HOUR(AD258)=23,MINUTE(AD258)=55),0,AD258+TIME(0,5,0))</f>
        <v>0.79513888888888662</v>
      </c>
    </row>
    <row r="260" spans="21:30" hidden="1" x14ac:dyDescent="0.45">
      <c r="U260"/>
      <c r="V260" s="96">
        <v>0.90277777777777801</v>
      </c>
      <c r="W260" s="96">
        <f t="shared" ref="W260:W275" si="9">IF(W259&lt;TIME(0,5,0),1,W259-TIME(0,5,0))</f>
        <v>0.11111111111111421</v>
      </c>
      <c r="X260" s="39"/>
      <c r="Y260"/>
      <c r="AA260"/>
      <c r="AD260" s="15">
        <f t="shared" si="8"/>
        <v>0.79861111111110883</v>
      </c>
    </row>
    <row r="261" spans="21:30" hidden="1" x14ac:dyDescent="0.45">
      <c r="U261"/>
      <c r="V261" s="96">
        <v>0.90625</v>
      </c>
      <c r="W261" s="96">
        <f t="shared" si="9"/>
        <v>0.10763888888889199</v>
      </c>
      <c r="X261" s="39"/>
      <c r="Y261"/>
      <c r="AA261"/>
      <c r="AD261" s="15">
        <f t="shared" si="8"/>
        <v>0.80208333333333104</v>
      </c>
    </row>
    <row r="262" spans="21:30" hidden="1" x14ac:dyDescent="0.45">
      <c r="U262"/>
      <c r="V262" s="96">
        <v>0.90972222222222199</v>
      </c>
      <c r="W262" s="96">
        <f t="shared" si="9"/>
        <v>0.10416666666666977</v>
      </c>
      <c r="X262" s="39"/>
      <c r="Y262"/>
      <c r="AA262"/>
      <c r="AD262" s="15">
        <f t="shared" si="8"/>
        <v>0.80555555555555325</v>
      </c>
    </row>
    <row r="263" spans="21:30" hidden="1" x14ac:dyDescent="0.45">
      <c r="U263"/>
      <c r="V263" s="96">
        <v>0.91319444444444398</v>
      </c>
      <c r="W263" s="96">
        <f t="shared" si="9"/>
        <v>0.10069444444444754</v>
      </c>
      <c r="X263" s="39"/>
      <c r="Y263"/>
      <c r="AA263"/>
      <c r="AD263" s="15">
        <f t="shared" si="8"/>
        <v>0.80902777777777546</v>
      </c>
    </row>
    <row r="264" spans="21:30" hidden="1" x14ac:dyDescent="0.45">
      <c r="U264"/>
      <c r="V264" s="96">
        <v>0.91666666666666696</v>
      </c>
      <c r="W264" s="96">
        <f t="shared" si="9"/>
        <v>9.7222222222225319E-2</v>
      </c>
      <c r="X264" s="39"/>
      <c r="Y264"/>
      <c r="AA264"/>
      <c r="AD264" s="15">
        <f t="shared" si="8"/>
        <v>0.81249999999999767</v>
      </c>
    </row>
    <row r="265" spans="21:30" hidden="1" x14ac:dyDescent="0.45">
      <c r="U265"/>
      <c r="V265" s="96">
        <v>0.92013888888888895</v>
      </c>
      <c r="W265" s="96">
        <f t="shared" si="9"/>
        <v>9.3750000000003095E-2</v>
      </c>
      <c r="X265" s="39"/>
      <c r="Y265"/>
      <c r="AA265"/>
      <c r="AD265" s="15">
        <f t="shared" si="8"/>
        <v>0.81597222222221988</v>
      </c>
    </row>
    <row r="266" spans="21:30" hidden="1" x14ac:dyDescent="0.45">
      <c r="U266"/>
      <c r="V266" s="96">
        <v>0.92361111111111105</v>
      </c>
      <c r="W266" s="96">
        <f t="shared" si="9"/>
        <v>9.0277777777780871E-2</v>
      </c>
      <c r="X266" s="39"/>
      <c r="Y266"/>
      <c r="AA266"/>
      <c r="AD266" s="15">
        <f t="shared" si="8"/>
        <v>0.81944444444444209</v>
      </c>
    </row>
    <row r="267" spans="21:30" hidden="1" x14ac:dyDescent="0.45">
      <c r="U267"/>
      <c r="V267" s="96">
        <v>0.92708333333333304</v>
      </c>
      <c r="W267" s="96">
        <f t="shared" si="9"/>
        <v>8.6805555555558647E-2</v>
      </c>
      <c r="X267" s="39"/>
      <c r="Y267"/>
      <c r="AA267"/>
      <c r="AD267" s="15">
        <f t="shared" si="8"/>
        <v>0.8229166666666643</v>
      </c>
    </row>
    <row r="268" spans="21:30" hidden="1" x14ac:dyDescent="0.45">
      <c r="U268"/>
      <c r="V268" s="96">
        <v>0.93055555555555503</v>
      </c>
      <c r="W268" s="96">
        <f t="shared" si="9"/>
        <v>8.3333333333336423E-2</v>
      </c>
      <c r="X268" s="39"/>
      <c r="Y268"/>
      <c r="AA268"/>
      <c r="AD268" s="15">
        <f t="shared" si="8"/>
        <v>0.82638888888888651</v>
      </c>
    </row>
    <row r="269" spans="21:30" hidden="1" x14ac:dyDescent="0.45">
      <c r="U269"/>
      <c r="V269" s="96">
        <v>0.93402777777777801</v>
      </c>
      <c r="W269" s="96">
        <f t="shared" si="9"/>
        <v>7.98611111111142E-2</v>
      </c>
      <c r="X269" s="39"/>
      <c r="Y269"/>
      <c r="AA269"/>
      <c r="AD269" s="15">
        <f t="shared" si="8"/>
        <v>0.82986111111110872</v>
      </c>
    </row>
    <row r="270" spans="21:30" hidden="1" x14ac:dyDescent="0.45">
      <c r="U270"/>
      <c r="V270" s="96">
        <v>0.9375</v>
      </c>
      <c r="W270" s="96">
        <f t="shared" si="9"/>
        <v>7.6388888888891976E-2</v>
      </c>
      <c r="X270" s="39"/>
      <c r="Y270"/>
      <c r="AA270"/>
      <c r="AD270" s="15">
        <f t="shared" si="8"/>
        <v>0.83333333333333093</v>
      </c>
    </row>
    <row r="271" spans="21:30" hidden="1" x14ac:dyDescent="0.45">
      <c r="U271"/>
      <c r="V271" s="96">
        <v>0.94097222222222199</v>
      </c>
      <c r="W271" s="96">
        <f t="shared" si="9"/>
        <v>7.2916666666669752E-2</v>
      </c>
      <c r="X271" s="39"/>
      <c r="Y271"/>
      <c r="AA271"/>
      <c r="AD271" s="15">
        <f t="shared" si="8"/>
        <v>0.83680555555555314</v>
      </c>
    </row>
    <row r="272" spans="21:30" hidden="1" x14ac:dyDescent="0.45">
      <c r="U272"/>
      <c r="V272" s="96">
        <v>0.94444444444444398</v>
      </c>
      <c r="W272" s="96">
        <f t="shared" si="9"/>
        <v>6.9444444444447528E-2</v>
      </c>
      <c r="X272" s="39"/>
      <c r="Y272"/>
      <c r="AA272"/>
      <c r="AD272" s="15">
        <f t="shared" si="8"/>
        <v>0.84027777777777535</v>
      </c>
    </row>
    <row r="273" spans="21:30" hidden="1" x14ac:dyDescent="0.45">
      <c r="U273"/>
      <c r="V273" s="96">
        <v>0.94791666666666696</v>
      </c>
      <c r="W273" s="96">
        <f t="shared" si="9"/>
        <v>6.5972222222225305E-2</v>
      </c>
      <c r="X273" s="39"/>
      <c r="Y273"/>
      <c r="AA273"/>
      <c r="AD273" s="15">
        <f t="shared" si="8"/>
        <v>0.84374999999999756</v>
      </c>
    </row>
    <row r="274" spans="21:30" hidden="1" x14ac:dyDescent="0.45">
      <c r="U274"/>
      <c r="V274" s="96">
        <v>0.95138888888888895</v>
      </c>
      <c r="W274" s="96">
        <f t="shared" si="9"/>
        <v>6.2500000000003081E-2</v>
      </c>
      <c r="X274" s="39"/>
      <c r="Y274"/>
      <c r="AA274"/>
      <c r="AD274" s="15">
        <f t="shared" si="8"/>
        <v>0.84722222222221977</v>
      </c>
    </row>
    <row r="275" spans="21:30" hidden="1" x14ac:dyDescent="0.45">
      <c r="U275"/>
      <c r="V275" s="96">
        <v>0.95486111111111105</v>
      </c>
      <c r="W275" s="96">
        <f t="shared" si="9"/>
        <v>5.9027777777780857E-2</v>
      </c>
      <c r="X275" s="39"/>
      <c r="Y275"/>
      <c r="AA275"/>
      <c r="AD275" s="15">
        <f t="shared" si="8"/>
        <v>0.85069444444444198</v>
      </c>
    </row>
    <row r="276" spans="21:30" hidden="1" x14ac:dyDescent="0.45">
      <c r="U276"/>
      <c r="V276" s="96">
        <v>0.95833333333333304</v>
      </c>
      <c r="W276" s="96">
        <f>IF(W275&lt;TIME(0,5,0),1,W275-TIME(0,5,0))</f>
        <v>5.5555555555558633E-2</v>
      </c>
      <c r="X276" s="39"/>
      <c r="Y276"/>
      <c r="AA276"/>
      <c r="AD276" s="15">
        <f t="shared" si="8"/>
        <v>0.85416666666666419</v>
      </c>
    </row>
    <row r="277" spans="21:30" hidden="1" x14ac:dyDescent="0.45">
      <c r="U277"/>
      <c r="V277" s="96">
        <v>0.96180555555555503</v>
      </c>
      <c r="W277" s="96">
        <f t="shared" ref="W277:W287" si="10">IF(W276&lt;TIME(0,5,0),1,W276-TIME(0,5,0))</f>
        <v>5.208333333333641E-2</v>
      </c>
      <c r="X277" s="39"/>
      <c r="Y277"/>
      <c r="AA277"/>
      <c r="AD277" s="15">
        <f t="shared" si="8"/>
        <v>0.8576388888888864</v>
      </c>
    </row>
    <row r="278" spans="21:30" hidden="1" x14ac:dyDescent="0.45">
      <c r="U278"/>
      <c r="V278" s="96">
        <v>0.96527777777777801</v>
      </c>
      <c r="W278" s="96">
        <f t="shared" si="10"/>
        <v>4.8611111111114186E-2</v>
      </c>
      <c r="X278" s="39"/>
      <c r="Y278"/>
      <c r="AA278"/>
      <c r="AD278" s="15">
        <f t="shared" si="8"/>
        <v>0.86111111111110861</v>
      </c>
    </row>
    <row r="279" spans="21:30" hidden="1" x14ac:dyDescent="0.45">
      <c r="U279"/>
      <c r="V279" s="96">
        <v>0.96875</v>
      </c>
      <c r="W279" s="96">
        <f t="shared" si="10"/>
        <v>4.5138888888891962E-2</v>
      </c>
      <c r="X279" s="39"/>
      <c r="Y279"/>
      <c r="AA279"/>
      <c r="AD279" s="15">
        <f t="shared" si="8"/>
        <v>0.86458333333333082</v>
      </c>
    </row>
    <row r="280" spans="21:30" hidden="1" x14ac:dyDescent="0.45">
      <c r="U280"/>
      <c r="V280" s="96">
        <v>0.97222222222222199</v>
      </c>
      <c r="W280" s="96">
        <f t="shared" si="10"/>
        <v>4.1666666666669738E-2</v>
      </c>
      <c r="X280" s="39"/>
      <c r="Y280"/>
      <c r="AA280"/>
      <c r="AD280" s="15">
        <f t="shared" si="8"/>
        <v>0.86805555555555303</v>
      </c>
    </row>
    <row r="281" spans="21:30" hidden="1" x14ac:dyDescent="0.45">
      <c r="U281"/>
      <c r="V281" s="96">
        <v>0.97569444444444398</v>
      </c>
      <c r="W281" s="96">
        <f t="shared" si="10"/>
        <v>3.8194444444447515E-2</v>
      </c>
      <c r="X281" s="39"/>
      <c r="Y281"/>
      <c r="AA281"/>
      <c r="AD281" s="15">
        <f t="shared" si="8"/>
        <v>0.87152777777777524</v>
      </c>
    </row>
    <row r="282" spans="21:30" hidden="1" x14ac:dyDescent="0.45">
      <c r="U282"/>
      <c r="V282" s="96">
        <v>0.97916666666666696</v>
      </c>
      <c r="W282" s="96">
        <f t="shared" si="10"/>
        <v>3.4722222222225291E-2</v>
      </c>
      <c r="X282" s="39"/>
      <c r="Y282"/>
      <c r="AA282"/>
      <c r="AD282" s="15">
        <f t="shared" si="8"/>
        <v>0.87499999999999745</v>
      </c>
    </row>
    <row r="283" spans="21:30" hidden="1" x14ac:dyDescent="0.45">
      <c r="U283"/>
      <c r="V283" s="96">
        <v>0.98263888888888895</v>
      </c>
      <c r="W283" s="96">
        <f t="shared" si="10"/>
        <v>3.1250000000003067E-2</v>
      </c>
      <c r="X283" s="39"/>
      <c r="Y283"/>
      <c r="AA283"/>
      <c r="AD283" s="15">
        <f t="shared" si="8"/>
        <v>0.87847222222221966</v>
      </c>
    </row>
    <row r="284" spans="21:30" hidden="1" x14ac:dyDescent="0.45">
      <c r="U284"/>
      <c r="V284" s="96">
        <v>0.98611111111111105</v>
      </c>
      <c r="W284" s="96">
        <f t="shared" si="10"/>
        <v>2.7777777777780843E-2</v>
      </c>
      <c r="X284" s="39"/>
      <c r="Y284"/>
      <c r="AA284"/>
      <c r="AD284" s="15">
        <f t="shared" si="8"/>
        <v>0.88194444444444187</v>
      </c>
    </row>
    <row r="285" spans="21:30" hidden="1" x14ac:dyDescent="0.45">
      <c r="U285"/>
      <c r="V285" s="96">
        <v>0.98958333333333304</v>
      </c>
      <c r="W285" s="96">
        <f t="shared" si="10"/>
        <v>2.4305555555558619E-2</v>
      </c>
      <c r="X285" s="39"/>
      <c r="Y285"/>
      <c r="AA285"/>
      <c r="AD285" s="15">
        <f t="shared" si="8"/>
        <v>0.88541666666666408</v>
      </c>
    </row>
    <row r="286" spans="21:30" hidden="1" x14ac:dyDescent="0.45">
      <c r="U286"/>
      <c r="V286" s="96">
        <v>0.99305555555555503</v>
      </c>
      <c r="W286" s="96">
        <f t="shared" si="10"/>
        <v>2.0833333333336396E-2</v>
      </c>
      <c r="X286" s="39"/>
      <c r="Y286"/>
      <c r="AA286"/>
      <c r="AD286" s="15">
        <f t="shared" si="8"/>
        <v>0.88888888888888629</v>
      </c>
    </row>
    <row r="287" spans="21:30" hidden="1" x14ac:dyDescent="0.45">
      <c r="U287"/>
      <c r="V287" s="96">
        <v>0.99652777777777801</v>
      </c>
      <c r="W287" s="96">
        <f t="shared" si="10"/>
        <v>1.7361111111114172E-2</v>
      </c>
      <c r="X287" s="39"/>
      <c r="Y287"/>
      <c r="AA287"/>
      <c r="AD287" s="15">
        <f t="shared" si="8"/>
        <v>0.8923611111111085</v>
      </c>
    </row>
    <row r="288" spans="21:30" hidden="1" x14ac:dyDescent="0.45">
      <c r="U288"/>
      <c r="X288" s="39"/>
      <c r="Y288"/>
      <c r="AA288"/>
      <c r="AD288" s="15">
        <f t="shared" si="8"/>
        <v>0.89583333333333071</v>
      </c>
    </row>
    <row r="289" spans="21:30" hidden="1" x14ac:dyDescent="0.45">
      <c r="U289"/>
      <c r="X289" s="39"/>
      <c r="Y289"/>
      <c r="AA289"/>
      <c r="AD289" s="15">
        <f t="shared" si="8"/>
        <v>0.89930555555555292</v>
      </c>
    </row>
    <row r="290" spans="21:30" hidden="1" x14ac:dyDescent="0.45">
      <c r="U290"/>
      <c r="X290" s="39"/>
      <c r="Y290"/>
      <c r="AA290"/>
      <c r="AD290" s="15">
        <f t="shared" si="8"/>
        <v>0.90277777777777513</v>
      </c>
    </row>
    <row r="291" spans="21:30" hidden="1" x14ac:dyDescent="0.45">
      <c r="U291"/>
      <c r="X291" s="39"/>
      <c r="Y291"/>
      <c r="AA291"/>
      <c r="AD291" s="15">
        <f t="shared" si="8"/>
        <v>0.90624999999999734</v>
      </c>
    </row>
    <row r="292" spans="21:30" hidden="1" x14ac:dyDescent="0.45">
      <c r="U292"/>
      <c r="X292" s="39"/>
      <c r="Y292"/>
      <c r="AA292"/>
      <c r="AD292" s="15">
        <f t="shared" si="8"/>
        <v>0.90972222222221955</v>
      </c>
    </row>
    <row r="293" spans="21:30" hidden="1" x14ac:dyDescent="0.45">
      <c r="U293"/>
      <c r="X293" s="39"/>
      <c r="Y293"/>
      <c r="AA293"/>
      <c r="AD293"/>
    </row>
    <row r="294" spans="21:30" hidden="1" x14ac:dyDescent="0.45">
      <c r="U294"/>
      <c r="X294" s="39"/>
      <c r="Y294"/>
      <c r="AA294"/>
      <c r="AD294"/>
    </row>
    <row r="295" spans="21:30" hidden="1" x14ac:dyDescent="0.45">
      <c r="U295"/>
      <c r="X295" s="39"/>
      <c r="Y295"/>
      <c r="AA295"/>
      <c r="AD295"/>
    </row>
    <row r="296" spans="21:30" hidden="1" x14ac:dyDescent="0.45">
      <c r="U296"/>
      <c r="X296" s="39"/>
      <c r="Y296"/>
      <c r="AA296"/>
      <c r="AD296"/>
    </row>
    <row r="297" spans="21:30" hidden="1" x14ac:dyDescent="0.45">
      <c r="U297"/>
      <c r="X297" s="39"/>
      <c r="Y297"/>
      <c r="AA297"/>
      <c r="AD297"/>
    </row>
    <row r="298" spans="21:30" hidden="1" x14ac:dyDescent="0.45">
      <c r="X298" s="39"/>
      <c r="Y298"/>
      <c r="AA298"/>
      <c r="AD298"/>
    </row>
    <row r="299" spans="21:30" hidden="1" x14ac:dyDescent="0.45">
      <c r="X299" s="39"/>
      <c r="Y299"/>
      <c r="AA299"/>
      <c r="AD299"/>
    </row>
    <row r="300" spans="21:30" hidden="1" x14ac:dyDescent="0.45">
      <c r="X300"/>
      <c r="Y300"/>
      <c r="AA300"/>
      <c r="AD300"/>
    </row>
    <row r="301" spans="21:30" hidden="1" x14ac:dyDescent="0.45">
      <c r="AD301"/>
    </row>
    <row r="302" spans="21:30" hidden="1" x14ac:dyDescent="0.45">
      <c r="AD302"/>
    </row>
    <row r="303" spans="21:30" hidden="1" x14ac:dyDescent="0.45">
      <c r="AD303"/>
    </row>
    <row r="304" spans="21:30" hidden="1" x14ac:dyDescent="0.45">
      <c r="AD304"/>
    </row>
    <row r="305" spans="30:30" hidden="1" x14ac:dyDescent="0.45">
      <c r="AD305"/>
    </row>
    <row r="306" spans="30:30" hidden="1" x14ac:dyDescent="0.45">
      <c r="AD306"/>
    </row>
    <row r="307" spans="30:30" hidden="1" x14ac:dyDescent="0.45">
      <c r="AD307"/>
    </row>
    <row r="308" spans="30:30" hidden="1" x14ac:dyDescent="0.45">
      <c r="AD308"/>
    </row>
    <row r="309" spans="30:30" hidden="1" x14ac:dyDescent="0.45">
      <c r="AD309"/>
    </row>
    <row r="310" spans="30:30" hidden="1" x14ac:dyDescent="0.45">
      <c r="AD310"/>
    </row>
    <row r="311" spans="30:30" hidden="1" x14ac:dyDescent="0.45">
      <c r="AD311"/>
    </row>
    <row r="312" spans="30:30" hidden="1" x14ac:dyDescent="0.45">
      <c r="AD312"/>
    </row>
    <row r="313" spans="30:30" hidden="1" x14ac:dyDescent="0.45">
      <c r="AD313"/>
    </row>
    <row r="314" spans="30:30" hidden="1" x14ac:dyDescent="0.45">
      <c r="AD314"/>
    </row>
    <row r="315" spans="30:30" hidden="1" x14ac:dyDescent="0.45">
      <c r="AD315"/>
    </row>
    <row r="316" spans="30:30" hidden="1" x14ac:dyDescent="0.45">
      <c r="AD316"/>
    </row>
    <row r="317" spans="30:30" hidden="1" x14ac:dyDescent="0.45">
      <c r="AD317"/>
    </row>
    <row r="318" spans="30:30" hidden="1" x14ac:dyDescent="0.45">
      <c r="AD318"/>
    </row>
    <row r="319" spans="30:30" hidden="1" x14ac:dyDescent="0.45">
      <c r="AD319"/>
    </row>
    <row r="320" spans="30:30" hidden="1" x14ac:dyDescent="0.45">
      <c r="AD320"/>
    </row>
    <row r="321" spans="30:30" hidden="1" x14ac:dyDescent="0.45">
      <c r="AD321"/>
    </row>
    <row r="322" spans="30:30" hidden="1" x14ac:dyDescent="0.45">
      <c r="AD322"/>
    </row>
    <row r="323" spans="30:30" hidden="1" x14ac:dyDescent="0.45">
      <c r="AD323"/>
    </row>
    <row r="324" spans="30:30" hidden="1" x14ac:dyDescent="0.45">
      <c r="AD324"/>
    </row>
    <row r="325" spans="30:30" hidden="1" x14ac:dyDescent="0.45">
      <c r="AD325"/>
    </row>
    <row r="326" spans="30:30" hidden="1" x14ac:dyDescent="0.45">
      <c r="AD326"/>
    </row>
    <row r="327" spans="30:30" hidden="1" x14ac:dyDescent="0.45">
      <c r="AD327"/>
    </row>
    <row r="328" spans="30:30" hidden="1" x14ac:dyDescent="0.45">
      <c r="AD328"/>
    </row>
    <row r="329" spans="30:30" hidden="1" x14ac:dyDescent="0.45">
      <c r="AD329"/>
    </row>
    <row r="330" spans="30:30" hidden="1" x14ac:dyDescent="0.45">
      <c r="AD330"/>
    </row>
    <row r="331" spans="30:30" hidden="1" x14ac:dyDescent="0.45">
      <c r="AD331"/>
    </row>
    <row r="332" spans="30:30" hidden="1" x14ac:dyDescent="0.45">
      <c r="AD332"/>
    </row>
    <row r="333" spans="30:30" hidden="1" x14ac:dyDescent="0.45">
      <c r="AD333"/>
    </row>
    <row r="334" spans="30:30" hidden="1" x14ac:dyDescent="0.45">
      <c r="AD334"/>
    </row>
    <row r="335" spans="30:30" hidden="1" x14ac:dyDescent="0.45">
      <c r="AD335"/>
    </row>
    <row r="336" spans="30:30" hidden="1" x14ac:dyDescent="0.45">
      <c r="AD336"/>
    </row>
    <row r="337" spans="30:30" hidden="1" x14ac:dyDescent="0.45">
      <c r="AD337"/>
    </row>
    <row r="338" spans="30:30" hidden="1" x14ac:dyDescent="0.45">
      <c r="AD338"/>
    </row>
    <row r="339" spans="30:30" hidden="1" x14ac:dyDescent="0.45">
      <c r="AD339"/>
    </row>
    <row r="340" spans="30:30" hidden="1" x14ac:dyDescent="0.45">
      <c r="AD340"/>
    </row>
    <row r="341" spans="30:30" hidden="1" x14ac:dyDescent="0.45">
      <c r="AD341"/>
    </row>
    <row r="342" spans="30:30" hidden="1" x14ac:dyDescent="0.45">
      <c r="AD342"/>
    </row>
    <row r="343" spans="30:30" hidden="1" x14ac:dyDescent="0.45">
      <c r="AD343"/>
    </row>
    <row r="344" spans="30:30" hidden="1" x14ac:dyDescent="0.45">
      <c r="AD344"/>
    </row>
    <row r="345" spans="30:30" hidden="1" x14ac:dyDescent="0.45">
      <c r="AD345"/>
    </row>
    <row r="346" spans="30:30" hidden="1" x14ac:dyDescent="0.45">
      <c r="AD346"/>
    </row>
    <row r="347" spans="30:30" hidden="1" x14ac:dyDescent="0.45">
      <c r="AD347"/>
    </row>
    <row r="348" spans="30:30" hidden="1" x14ac:dyDescent="0.45">
      <c r="AD348"/>
    </row>
    <row r="349" spans="30:30" hidden="1" x14ac:dyDescent="0.45">
      <c r="AD349"/>
    </row>
    <row r="350" spans="30:30" hidden="1" x14ac:dyDescent="0.45">
      <c r="AD350"/>
    </row>
    <row r="351" spans="30:30" hidden="1" x14ac:dyDescent="0.45">
      <c r="AD351"/>
    </row>
    <row r="352" spans="30:30" hidden="1" x14ac:dyDescent="0.45">
      <c r="AD352"/>
    </row>
    <row r="353" spans="30:30" hidden="1" x14ac:dyDescent="0.45">
      <c r="AD353"/>
    </row>
    <row r="354" spans="30:30" hidden="1" x14ac:dyDescent="0.45">
      <c r="AD354"/>
    </row>
    <row r="355" spans="30:30" hidden="1" x14ac:dyDescent="0.45">
      <c r="AD355"/>
    </row>
    <row r="356" spans="30:30" hidden="1" x14ac:dyDescent="0.45">
      <c r="AD356"/>
    </row>
    <row r="357" spans="30:30" hidden="1" x14ac:dyDescent="0.45">
      <c r="AD357"/>
    </row>
    <row r="358" spans="30:30" hidden="1" x14ac:dyDescent="0.45">
      <c r="AD358"/>
    </row>
    <row r="359" spans="30:30" hidden="1" x14ac:dyDescent="0.45">
      <c r="AD359"/>
    </row>
    <row r="360" spans="30:30" hidden="1" x14ac:dyDescent="0.45">
      <c r="AD360"/>
    </row>
    <row r="361" spans="30:30" hidden="1" x14ac:dyDescent="0.45">
      <c r="AD361"/>
    </row>
    <row r="362" spans="30:30" hidden="1" x14ac:dyDescent="0.45">
      <c r="AD362"/>
    </row>
    <row r="363" spans="30:30" hidden="1" x14ac:dyDescent="0.45">
      <c r="AD363"/>
    </row>
    <row r="364" spans="30:30" hidden="1" x14ac:dyDescent="0.45">
      <c r="AD364"/>
    </row>
    <row r="365" spans="30:30" hidden="1" x14ac:dyDescent="0.45">
      <c r="AD365"/>
    </row>
    <row r="366" spans="30:30" hidden="1" x14ac:dyDescent="0.45">
      <c r="AD366"/>
    </row>
    <row r="367" spans="30:30" hidden="1" x14ac:dyDescent="0.45">
      <c r="AD367"/>
    </row>
    <row r="368" spans="30:30" hidden="1" x14ac:dyDescent="0.45">
      <c r="AD368"/>
    </row>
    <row r="369" spans="30:30" hidden="1" x14ac:dyDescent="0.45">
      <c r="AD369"/>
    </row>
    <row r="370" spans="30:30" hidden="1" x14ac:dyDescent="0.45">
      <c r="AD370"/>
    </row>
    <row r="371" spans="30:30" hidden="1" x14ac:dyDescent="0.45">
      <c r="AD371"/>
    </row>
    <row r="372" spans="30:30" hidden="1" x14ac:dyDescent="0.45">
      <c r="AD372"/>
    </row>
    <row r="373" spans="30:30" hidden="1" x14ac:dyDescent="0.45">
      <c r="AD373"/>
    </row>
    <row r="374" spans="30:30" hidden="1" x14ac:dyDescent="0.45">
      <c r="AD374"/>
    </row>
    <row r="375" spans="30:30" hidden="1" x14ac:dyDescent="0.45">
      <c r="AD375"/>
    </row>
    <row r="376" spans="30:30" hidden="1" x14ac:dyDescent="0.45">
      <c r="AD376"/>
    </row>
    <row r="377" spans="30:30" hidden="1" x14ac:dyDescent="0.45">
      <c r="AD377"/>
    </row>
    <row r="378" spans="30:30" hidden="1" x14ac:dyDescent="0.45">
      <c r="AD378"/>
    </row>
    <row r="379" spans="30:30" hidden="1" x14ac:dyDescent="0.45">
      <c r="AD379"/>
    </row>
    <row r="380" spans="30:30" hidden="1" x14ac:dyDescent="0.45">
      <c r="AD380"/>
    </row>
    <row r="381" spans="30:30" hidden="1" x14ac:dyDescent="0.45">
      <c r="AD381"/>
    </row>
    <row r="382" spans="30:30" hidden="1" x14ac:dyDescent="0.45">
      <c r="AD382"/>
    </row>
    <row r="383" spans="30:30" hidden="1" x14ac:dyDescent="0.45">
      <c r="AD383"/>
    </row>
    <row r="384" spans="30:30" hidden="1" x14ac:dyDescent="0.45">
      <c r="AD384"/>
    </row>
    <row r="385" spans="30:30" hidden="1" x14ac:dyDescent="0.45">
      <c r="AD385"/>
    </row>
    <row r="386" spans="30:30" hidden="1" x14ac:dyDescent="0.45">
      <c r="AD386"/>
    </row>
    <row r="387" spans="30:30" hidden="1" x14ac:dyDescent="0.45">
      <c r="AD387"/>
    </row>
    <row r="388" spans="30:30" hidden="1" x14ac:dyDescent="0.45">
      <c r="AD388"/>
    </row>
    <row r="389" spans="30:30" hidden="1" x14ac:dyDescent="0.45">
      <c r="AD389"/>
    </row>
    <row r="390" spans="30:30" hidden="1" x14ac:dyDescent="0.45">
      <c r="AD390"/>
    </row>
    <row r="391" spans="30:30" hidden="1" x14ac:dyDescent="0.45">
      <c r="AD391"/>
    </row>
    <row r="392" spans="30:30" hidden="1" x14ac:dyDescent="0.45">
      <c r="AD392"/>
    </row>
    <row r="393" spans="30:30" hidden="1" x14ac:dyDescent="0.45">
      <c r="AD393"/>
    </row>
    <row r="394" spans="30:30" hidden="1" x14ac:dyDescent="0.45">
      <c r="AD394"/>
    </row>
    <row r="395" spans="30:30" hidden="1" x14ac:dyDescent="0.45">
      <c r="AD395"/>
    </row>
    <row r="396" spans="30:30" hidden="1" x14ac:dyDescent="0.45">
      <c r="AD396"/>
    </row>
    <row r="397" spans="30:30" hidden="1" x14ac:dyDescent="0.45">
      <c r="AD397"/>
    </row>
    <row r="398" spans="30:30" hidden="1" x14ac:dyDescent="0.45">
      <c r="AD398"/>
    </row>
    <row r="399" spans="30:30" hidden="1" x14ac:dyDescent="0.45">
      <c r="AD399"/>
    </row>
    <row r="400" spans="30:30" hidden="1" x14ac:dyDescent="0.45">
      <c r="AD400"/>
    </row>
    <row r="401" spans="30:30" hidden="1" x14ac:dyDescent="0.45">
      <c r="AD401"/>
    </row>
    <row r="402" spans="30:30" hidden="1" x14ac:dyDescent="0.45">
      <c r="AD402"/>
    </row>
    <row r="403" spans="30:30" hidden="1" x14ac:dyDescent="0.45">
      <c r="AD403"/>
    </row>
    <row r="404" spans="30:30" hidden="1" x14ac:dyDescent="0.45">
      <c r="AD404"/>
    </row>
    <row r="405" spans="30:30" hidden="1" x14ac:dyDescent="0.45">
      <c r="AD405"/>
    </row>
    <row r="406" spans="30:30" hidden="1" x14ac:dyDescent="0.45">
      <c r="AD406"/>
    </row>
    <row r="407" spans="30:30" hidden="1" x14ac:dyDescent="0.45">
      <c r="AD407"/>
    </row>
    <row r="408" spans="30:30" hidden="1" x14ac:dyDescent="0.45">
      <c r="AD408"/>
    </row>
    <row r="409" spans="30:30" hidden="1" x14ac:dyDescent="0.45">
      <c r="AD409"/>
    </row>
    <row r="410" spans="30:30" hidden="1" x14ac:dyDescent="0.45">
      <c r="AD410"/>
    </row>
    <row r="411" spans="30:30" hidden="1" x14ac:dyDescent="0.45">
      <c r="AD411"/>
    </row>
    <row r="412" spans="30:30" hidden="1" x14ac:dyDescent="0.45">
      <c r="AD412"/>
    </row>
    <row r="413" spans="30:30" hidden="1" x14ac:dyDescent="0.45">
      <c r="AD413"/>
    </row>
    <row r="414" spans="30:30" hidden="1" x14ac:dyDescent="0.45">
      <c r="AD414"/>
    </row>
    <row r="415" spans="30:30" hidden="1" x14ac:dyDescent="0.45">
      <c r="AD415"/>
    </row>
    <row r="416" spans="30:30" hidden="1" x14ac:dyDescent="0.45">
      <c r="AD416"/>
    </row>
    <row r="417" spans="30:30" hidden="1" x14ac:dyDescent="0.45">
      <c r="AD417"/>
    </row>
    <row r="418" spans="30:30" hidden="1" x14ac:dyDescent="0.45">
      <c r="AD418"/>
    </row>
    <row r="419" spans="30:30" hidden="1" x14ac:dyDescent="0.45">
      <c r="AD419"/>
    </row>
    <row r="420" spans="30:30" hidden="1" x14ac:dyDescent="0.45">
      <c r="AD420"/>
    </row>
    <row r="421" spans="30:30" hidden="1" x14ac:dyDescent="0.45">
      <c r="AD421"/>
    </row>
    <row r="422" spans="30:30" hidden="1" x14ac:dyDescent="0.45">
      <c r="AD422"/>
    </row>
    <row r="423" spans="30:30" hidden="1" x14ac:dyDescent="0.45">
      <c r="AD423"/>
    </row>
    <row r="424" spans="30:30" hidden="1" x14ac:dyDescent="0.45">
      <c r="AD424"/>
    </row>
    <row r="425" spans="30:30" hidden="1" x14ac:dyDescent="0.45">
      <c r="AD425"/>
    </row>
    <row r="426" spans="30:30" hidden="1" x14ac:dyDescent="0.45">
      <c r="AD426"/>
    </row>
    <row r="427" spans="30:30" hidden="1" x14ac:dyDescent="0.45">
      <c r="AD427"/>
    </row>
    <row r="428" spans="30:30" hidden="1" x14ac:dyDescent="0.45">
      <c r="AD428"/>
    </row>
    <row r="429" spans="30:30" hidden="1" x14ac:dyDescent="0.45">
      <c r="AD429"/>
    </row>
    <row r="430" spans="30:30" hidden="1" x14ac:dyDescent="0.45">
      <c r="AD430"/>
    </row>
    <row r="431" spans="30:30" hidden="1" x14ac:dyDescent="0.45">
      <c r="AD431"/>
    </row>
    <row r="432" spans="30:30" hidden="1" x14ac:dyDescent="0.45">
      <c r="AD432"/>
    </row>
    <row r="433" spans="30:30" hidden="1" x14ac:dyDescent="0.45">
      <c r="AD433"/>
    </row>
    <row r="434" spans="30:30" hidden="1" x14ac:dyDescent="0.45">
      <c r="AD434"/>
    </row>
    <row r="435" spans="30:30" hidden="1" x14ac:dyDescent="0.45">
      <c r="AD435"/>
    </row>
    <row r="436" spans="30:30" hidden="1" x14ac:dyDescent="0.45">
      <c r="AD436"/>
    </row>
    <row r="437" spans="30:30" hidden="1" x14ac:dyDescent="0.45">
      <c r="AD437"/>
    </row>
    <row r="438" spans="30:30" hidden="1" x14ac:dyDescent="0.45">
      <c r="AD438"/>
    </row>
    <row r="439" spans="30:30" hidden="1" x14ac:dyDescent="0.45">
      <c r="AD439"/>
    </row>
    <row r="440" spans="30:30" hidden="1" x14ac:dyDescent="0.45">
      <c r="AD440"/>
    </row>
    <row r="441" spans="30:30" hidden="1" x14ac:dyDescent="0.45">
      <c r="AD441"/>
    </row>
    <row r="442" spans="30:30" hidden="1" x14ac:dyDescent="0.45">
      <c r="AD442"/>
    </row>
    <row r="443" spans="30:30" hidden="1" x14ac:dyDescent="0.45">
      <c r="AD443"/>
    </row>
    <row r="444" spans="30:30" hidden="1" x14ac:dyDescent="0.45">
      <c r="AD444"/>
    </row>
    <row r="445" spans="30:30" hidden="1" x14ac:dyDescent="0.45">
      <c r="AD445"/>
    </row>
    <row r="446" spans="30:30" hidden="1" x14ac:dyDescent="0.45">
      <c r="AD446"/>
    </row>
    <row r="447" spans="30:30" hidden="1" x14ac:dyDescent="0.45">
      <c r="AD447"/>
    </row>
    <row r="448" spans="30:30" hidden="1" x14ac:dyDescent="0.45">
      <c r="AD448"/>
    </row>
    <row r="449" spans="30:30" hidden="1" x14ac:dyDescent="0.45">
      <c r="AD449"/>
    </row>
    <row r="450" spans="30:30" hidden="1" x14ac:dyDescent="0.45">
      <c r="AD450"/>
    </row>
    <row r="451" spans="30:30" hidden="1" x14ac:dyDescent="0.45">
      <c r="AD451"/>
    </row>
    <row r="452" spans="30:30" hidden="1" x14ac:dyDescent="0.45">
      <c r="AD452"/>
    </row>
    <row r="453" spans="30:30" hidden="1" x14ac:dyDescent="0.45">
      <c r="AD453"/>
    </row>
    <row r="454" spans="30:30" hidden="1" x14ac:dyDescent="0.45">
      <c r="AD454"/>
    </row>
    <row r="455" spans="30:30" hidden="1" x14ac:dyDescent="0.45">
      <c r="AD455"/>
    </row>
    <row r="456" spans="30:30" hidden="1" x14ac:dyDescent="0.45">
      <c r="AD456"/>
    </row>
    <row r="457" spans="30:30" hidden="1" x14ac:dyDescent="0.45">
      <c r="AD457"/>
    </row>
    <row r="458" spans="30:30" hidden="1" x14ac:dyDescent="0.45">
      <c r="AD458"/>
    </row>
    <row r="459" spans="30:30" hidden="1" x14ac:dyDescent="0.45">
      <c r="AD459"/>
    </row>
    <row r="460" spans="30:30" hidden="1" x14ac:dyDescent="0.45">
      <c r="AD460"/>
    </row>
    <row r="461" spans="30:30" hidden="1" x14ac:dyDescent="0.45">
      <c r="AD461"/>
    </row>
    <row r="462" spans="30:30" hidden="1" x14ac:dyDescent="0.45">
      <c r="AD462"/>
    </row>
    <row r="463" spans="30:30" hidden="1" x14ac:dyDescent="0.45">
      <c r="AD463"/>
    </row>
    <row r="464" spans="30:30" hidden="1" x14ac:dyDescent="0.45">
      <c r="AD464"/>
    </row>
    <row r="465" spans="30:30" hidden="1" x14ac:dyDescent="0.45">
      <c r="AD465"/>
    </row>
    <row r="466" spans="30:30" hidden="1" x14ac:dyDescent="0.45">
      <c r="AD466"/>
    </row>
    <row r="467" spans="30:30" hidden="1" x14ac:dyDescent="0.45">
      <c r="AD467"/>
    </row>
    <row r="468" spans="30:30" hidden="1" x14ac:dyDescent="0.45">
      <c r="AD468"/>
    </row>
    <row r="469" spans="30:30" hidden="1" x14ac:dyDescent="0.45">
      <c r="AD469"/>
    </row>
    <row r="470" spans="30:30" hidden="1" x14ac:dyDescent="0.45">
      <c r="AD470"/>
    </row>
    <row r="471" spans="30:30" hidden="1" x14ac:dyDescent="0.45">
      <c r="AD471"/>
    </row>
    <row r="472" spans="30:30" hidden="1" x14ac:dyDescent="0.45">
      <c r="AD472"/>
    </row>
    <row r="473" spans="30:30" hidden="1" x14ac:dyDescent="0.45">
      <c r="AD473"/>
    </row>
    <row r="474" spans="30:30" hidden="1" x14ac:dyDescent="0.45">
      <c r="AD474"/>
    </row>
    <row r="475" spans="30:30" hidden="1" x14ac:dyDescent="0.45">
      <c r="AD475"/>
    </row>
    <row r="476" spans="30:30" hidden="1" x14ac:dyDescent="0.45">
      <c r="AD476"/>
    </row>
    <row r="477" spans="30:30" hidden="1" x14ac:dyDescent="0.45">
      <c r="AD477"/>
    </row>
    <row r="478" spans="30:30" hidden="1" x14ac:dyDescent="0.45">
      <c r="AD478"/>
    </row>
    <row r="479" spans="30:30" hidden="1" x14ac:dyDescent="0.45">
      <c r="AD479"/>
    </row>
    <row r="480" spans="30:30" hidden="1" x14ac:dyDescent="0.45">
      <c r="AD480"/>
    </row>
    <row r="481" spans="30:30" hidden="1" x14ac:dyDescent="0.45">
      <c r="AD481"/>
    </row>
    <row r="482" spans="30:30" hidden="1" x14ac:dyDescent="0.45">
      <c r="AD482"/>
    </row>
    <row r="483" spans="30:30" hidden="1" x14ac:dyDescent="0.45">
      <c r="AD483"/>
    </row>
    <row r="484" spans="30:30" hidden="1" x14ac:dyDescent="0.45">
      <c r="AD484"/>
    </row>
    <row r="485" spans="30:30" hidden="1" x14ac:dyDescent="0.45">
      <c r="AD485"/>
    </row>
    <row r="486" spans="30:30" hidden="1" x14ac:dyDescent="0.45">
      <c r="AD486"/>
    </row>
    <row r="487" spans="30:30" hidden="1" x14ac:dyDescent="0.45">
      <c r="AD487"/>
    </row>
    <row r="488" spans="30:30" hidden="1" x14ac:dyDescent="0.45">
      <c r="AD488"/>
    </row>
    <row r="489" spans="30:30" hidden="1" x14ac:dyDescent="0.45">
      <c r="AD489"/>
    </row>
    <row r="490" spans="30:30" hidden="1" x14ac:dyDescent="0.45">
      <c r="AD490"/>
    </row>
    <row r="491" spans="30:30" hidden="1" x14ac:dyDescent="0.45">
      <c r="AD491"/>
    </row>
    <row r="492" spans="30:30" hidden="1" x14ac:dyDescent="0.45">
      <c r="AD492"/>
    </row>
    <row r="493" spans="30:30" hidden="1" x14ac:dyDescent="0.45">
      <c r="AD493"/>
    </row>
    <row r="494" spans="30:30" hidden="1" x14ac:dyDescent="0.45">
      <c r="AD494"/>
    </row>
    <row r="495" spans="30:30" hidden="1" x14ac:dyDescent="0.45">
      <c r="AD495"/>
    </row>
    <row r="496" spans="30:30" hidden="1" x14ac:dyDescent="0.45">
      <c r="AD496"/>
    </row>
    <row r="497" spans="30:30" hidden="1" x14ac:dyDescent="0.45">
      <c r="AD497"/>
    </row>
    <row r="498" spans="30:30" hidden="1" x14ac:dyDescent="0.45">
      <c r="AD498"/>
    </row>
    <row r="499" spans="30:30" hidden="1" x14ac:dyDescent="0.45">
      <c r="AD499"/>
    </row>
    <row r="500" spans="30:30" hidden="1" x14ac:dyDescent="0.45">
      <c r="AD500"/>
    </row>
    <row r="501" spans="30:30" hidden="1" x14ac:dyDescent="0.45">
      <c r="AD501"/>
    </row>
    <row r="502" spans="30:30" hidden="1" x14ac:dyDescent="0.45">
      <c r="AD502"/>
    </row>
    <row r="503" spans="30:30" hidden="1" x14ac:dyDescent="0.45">
      <c r="AD503"/>
    </row>
    <row r="504" spans="30:30" hidden="1" x14ac:dyDescent="0.45">
      <c r="AD504"/>
    </row>
    <row r="505" spans="30:30" hidden="1" x14ac:dyDescent="0.45">
      <c r="AD505"/>
    </row>
    <row r="506" spans="30:30" hidden="1" x14ac:dyDescent="0.45">
      <c r="AD506"/>
    </row>
    <row r="507" spans="30:30" hidden="1" x14ac:dyDescent="0.45">
      <c r="AD507"/>
    </row>
    <row r="508" spans="30:30" hidden="1" x14ac:dyDescent="0.45">
      <c r="AD508"/>
    </row>
    <row r="509" spans="30:30" hidden="1" x14ac:dyDescent="0.45">
      <c r="AD509"/>
    </row>
    <row r="510" spans="30:30" hidden="1" x14ac:dyDescent="0.45">
      <c r="AD510"/>
    </row>
    <row r="511" spans="30:30" hidden="1" x14ac:dyDescent="0.45">
      <c r="AD511"/>
    </row>
    <row r="512" spans="30:30" hidden="1" x14ac:dyDescent="0.45">
      <c r="AD512"/>
    </row>
    <row r="513" spans="30:30" hidden="1" x14ac:dyDescent="0.45">
      <c r="AD513"/>
    </row>
    <row r="514" spans="30:30" hidden="1" x14ac:dyDescent="0.45">
      <c r="AD514"/>
    </row>
    <row r="515" spans="30:30" hidden="1" x14ac:dyDescent="0.45">
      <c r="AD515"/>
    </row>
    <row r="516" spans="30:30" hidden="1" x14ac:dyDescent="0.45">
      <c r="AD516"/>
    </row>
    <row r="517" spans="30:30" hidden="1" x14ac:dyDescent="0.45">
      <c r="AD517"/>
    </row>
    <row r="518" spans="30:30" hidden="1" x14ac:dyDescent="0.45">
      <c r="AD518"/>
    </row>
    <row r="519" spans="30:30" hidden="1" x14ac:dyDescent="0.45">
      <c r="AD519"/>
    </row>
    <row r="520" spans="30:30" hidden="1" x14ac:dyDescent="0.45">
      <c r="AD520"/>
    </row>
    <row r="521" spans="30:30" hidden="1" x14ac:dyDescent="0.45">
      <c r="AD521"/>
    </row>
    <row r="522" spans="30:30" hidden="1" x14ac:dyDescent="0.45">
      <c r="AD522"/>
    </row>
    <row r="523" spans="30:30" hidden="1" x14ac:dyDescent="0.45">
      <c r="AD523"/>
    </row>
    <row r="524" spans="30:30" hidden="1" x14ac:dyDescent="0.45">
      <c r="AD524"/>
    </row>
    <row r="525" spans="30:30" hidden="1" x14ac:dyDescent="0.45">
      <c r="AD525"/>
    </row>
    <row r="526" spans="30:30" hidden="1" x14ac:dyDescent="0.45">
      <c r="AD526"/>
    </row>
    <row r="527" spans="30:30" hidden="1" x14ac:dyDescent="0.45">
      <c r="AD527"/>
    </row>
    <row r="528" spans="30:30" hidden="1" x14ac:dyDescent="0.45">
      <c r="AD528"/>
    </row>
    <row r="529" spans="30:30" hidden="1" x14ac:dyDescent="0.45">
      <c r="AD529"/>
    </row>
    <row r="530" spans="30:30" hidden="1" x14ac:dyDescent="0.45">
      <c r="AD530"/>
    </row>
    <row r="531" spans="30:30" hidden="1" x14ac:dyDescent="0.45">
      <c r="AD531"/>
    </row>
    <row r="532" spans="30:30" hidden="1" x14ac:dyDescent="0.45">
      <c r="AD532"/>
    </row>
    <row r="533" spans="30:30" hidden="1" x14ac:dyDescent="0.45">
      <c r="AD533"/>
    </row>
    <row r="534" spans="30:30" hidden="1" x14ac:dyDescent="0.45">
      <c r="AD534"/>
    </row>
    <row r="535" spans="30:30" hidden="1" x14ac:dyDescent="0.45">
      <c r="AD535"/>
    </row>
    <row r="536" spans="30:30" hidden="1" x14ac:dyDescent="0.45">
      <c r="AD536"/>
    </row>
    <row r="537" spans="30:30" hidden="1" x14ac:dyDescent="0.45">
      <c r="AD537"/>
    </row>
    <row r="538" spans="30:30" hidden="1" x14ac:dyDescent="0.45">
      <c r="AD538"/>
    </row>
    <row r="539" spans="30:30" hidden="1" x14ac:dyDescent="0.45">
      <c r="AD539"/>
    </row>
    <row r="540" spans="30:30" hidden="1" x14ac:dyDescent="0.45">
      <c r="AD540"/>
    </row>
    <row r="541" spans="30:30" hidden="1" x14ac:dyDescent="0.45">
      <c r="AD541"/>
    </row>
    <row r="542" spans="30:30" hidden="1" x14ac:dyDescent="0.45">
      <c r="AD542"/>
    </row>
    <row r="543" spans="30:30" hidden="1" x14ac:dyDescent="0.45">
      <c r="AD543"/>
    </row>
    <row r="544" spans="30:30" hidden="1" x14ac:dyDescent="0.45">
      <c r="AD544"/>
    </row>
    <row r="545" spans="30:30" hidden="1" x14ac:dyDescent="0.45">
      <c r="AD545"/>
    </row>
    <row r="546" spans="30:30" hidden="1" x14ac:dyDescent="0.45">
      <c r="AD546"/>
    </row>
    <row r="547" spans="30:30" hidden="1" x14ac:dyDescent="0.45">
      <c r="AD547"/>
    </row>
    <row r="548" spans="30:30" hidden="1" x14ac:dyDescent="0.45">
      <c r="AD548"/>
    </row>
    <row r="549" spans="30:30" hidden="1" x14ac:dyDescent="0.45">
      <c r="AD549"/>
    </row>
    <row r="550" spans="30:30" hidden="1" x14ac:dyDescent="0.45">
      <c r="AD550"/>
    </row>
    <row r="551" spans="30:30" hidden="1" x14ac:dyDescent="0.45">
      <c r="AD551"/>
    </row>
    <row r="552" spans="30:30" hidden="1" x14ac:dyDescent="0.45">
      <c r="AD552"/>
    </row>
    <row r="553" spans="30:30" hidden="1" x14ac:dyDescent="0.45">
      <c r="AD553"/>
    </row>
    <row r="554" spans="30:30" hidden="1" x14ac:dyDescent="0.45">
      <c r="AD554"/>
    </row>
    <row r="555" spans="30:30" hidden="1" x14ac:dyDescent="0.45">
      <c r="AD555"/>
    </row>
    <row r="556" spans="30:30" hidden="1" x14ac:dyDescent="0.45">
      <c r="AD556"/>
    </row>
    <row r="557" spans="30:30" hidden="1" x14ac:dyDescent="0.45">
      <c r="AD557"/>
    </row>
    <row r="558" spans="30:30" hidden="1" x14ac:dyDescent="0.45">
      <c r="AD558"/>
    </row>
    <row r="559" spans="30:30" hidden="1" x14ac:dyDescent="0.45">
      <c r="AD559"/>
    </row>
    <row r="560" spans="30:30" hidden="1" x14ac:dyDescent="0.45">
      <c r="AD560"/>
    </row>
    <row r="561" spans="30:30" hidden="1" x14ac:dyDescent="0.45">
      <c r="AD561"/>
    </row>
    <row r="562" spans="30:30" hidden="1" x14ac:dyDescent="0.45">
      <c r="AD562"/>
    </row>
    <row r="563" spans="30:30" hidden="1" x14ac:dyDescent="0.45">
      <c r="AD563"/>
    </row>
    <row r="564" spans="30:30" hidden="1" x14ac:dyDescent="0.45">
      <c r="AD564"/>
    </row>
    <row r="565" spans="30:30" hidden="1" x14ac:dyDescent="0.45">
      <c r="AD565"/>
    </row>
    <row r="566" spans="30:30" hidden="1" x14ac:dyDescent="0.45">
      <c r="AD566"/>
    </row>
    <row r="567" spans="30:30" hidden="1" x14ac:dyDescent="0.45">
      <c r="AD567"/>
    </row>
    <row r="568" spans="30:30" hidden="1" x14ac:dyDescent="0.45">
      <c r="AD568"/>
    </row>
    <row r="569" spans="30:30" hidden="1" x14ac:dyDescent="0.45">
      <c r="AD569"/>
    </row>
    <row r="570" spans="30:30" hidden="1" x14ac:dyDescent="0.45">
      <c r="AD570"/>
    </row>
    <row r="571" spans="30:30" hidden="1" x14ac:dyDescent="0.45">
      <c r="AD571"/>
    </row>
    <row r="572" spans="30:30" hidden="1" x14ac:dyDescent="0.45">
      <c r="AD572"/>
    </row>
    <row r="573" spans="30:30" hidden="1" x14ac:dyDescent="0.45">
      <c r="AD573"/>
    </row>
    <row r="574" spans="30:30" hidden="1" x14ac:dyDescent="0.45">
      <c r="AD574"/>
    </row>
    <row r="575" spans="30:30" hidden="1" x14ac:dyDescent="0.45">
      <c r="AD575"/>
    </row>
    <row r="576" spans="30:30" hidden="1" x14ac:dyDescent="0.45">
      <c r="AD576"/>
    </row>
    <row r="577" spans="30:30" hidden="1" x14ac:dyDescent="0.45">
      <c r="AD577"/>
    </row>
    <row r="578" spans="30:30" hidden="1" x14ac:dyDescent="0.45">
      <c r="AD578"/>
    </row>
    <row r="579" spans="30:30" hidden="1" x14ac:dyDescent="0.45">
      <c r="AD579"/>
    </row>
    <row r="580" spans="30:30" hidden="1" x14ac:dyDescent="0.45">
      <c r="AD580"/>
    </row>
    <row r="581" spans="30:30" hidden="1" x14ac:dyDescent="0.45">
      <c r="AD581"/>
    </row>
    <row r="582" spans="30:30" hidden="1" x14ac:dyDescent="0.45">
      <c r="AD582"/>
    </row>
    <row r="583" spans="30:30" hidden="1" x14ac:dyDescent="0.45">
      <c r="AD583"/>
    </row>
    <row r="584" spans="30:30" hidden="1" x14ac:dyDescent="0.45">
      <c r="AD584"/>
    </row>
    <row r="585" spans="30:30" hidden="1" x14ac:dyDescent="0.45">
      <c r="AD585"/>
    </row>
    <row r="586" spans="30:30" hidden="1" x14ac:dyDescent="0.45">
      <c r="AD586"/>
    </row>
    <row r="587" spans="30:30" hidden="1" x14ac:dyDescent="0.45">
      <c r="AD587"/>
    </row>
    <row r="588" spans="30:30" hidden="1" x14ac:dyDescent="0.45">
      <c r="AD588"/>
    </row>
    <row r="589" spans="30:30" hidden="1" x14ac:dyDescent="0.45">
      <c r="AD589"/>
    </row>
    <row r="590" spans="30:30" hidden="1" x14ac:dyDescent="0.45">
      <c r="AD590"/>
    </row>
    <row r="591" spans="30:30" hidden="1" x14ac:dyDescent="0.45">
      <c r="AD591"/>
    </row>
    <row r="592" spans="30:30" hidden="1" x14ac:dyDescent="0.45">
      <c r="AD592"/>
    </row>
    <row r="593" spans="30:30" hidden="1" x14ac:dyDescent="0.45">
      <c r="AD593"/>
    </row>
    <row r="594" spans="30:30" hidden="1" x14ac:dyDescent="0.45">
      <c r="AD594"/>
    </row>
    <row r="595" spans="30:30" hidden="1" x14ac:dyDescent="0.45">
      <c r="AD595"/>
    </row>
    <row r="596" spans="30:30" hidden="1" x14ac:dyDescent="0.45">
      <c r="AD596"/>
    </row>
    <row r="597" spans="30:30" hidden="1" x14ac:dyDescent="0.45">
      <c r="AD597"/>
    </row>
    <row r="598" spans="30:30" hidden="1" x14ac:dyDescent="0.45">
      <c r="AD598"/>
    </row>
    <row r="599" spans="30:30" hidden="1" x14ac:dyDescent="0.45">
      <c r="AD599"/>
    </row>
    <row r="600" spans="30:30" hidden="1" x14ac:dyDescent="0.45">
      <c r="AD600"/>
    </row>
    <row r="601" spans="30:30" hidden="1" x14ac:dyDescent="0.45">
      <c r="AD601"/>
    </row>
    <row r="602" spans="30:30" hidden="1" x14ac:dyDescent="0.45">
      <c r="AD602"/>
    </row>
    <row r="603" spans="30:30" hidden="1" x14ac:dyDescent="0.45">
      <c r="AD603"/>
    </row>
    <row r="604" spans="30:30" hidden="1" x14ac:dyDescent="0.45">
      <c r="AD604"/>
    </row>
    <row r="605" spans="30:30" hidden="1" x14ac:dyDescent="0.45">
      <c r="AD605"/>
    </row>
    <row r="606" spans="30:30" hidden="1" x14ac:dyDescent="0.45">
      <c r="AD606"/>
    </row>
    <row r="607" spans="30:30" hidden="1" x14ac:dyDescent="0.45">
      <c r="AD607"/>
    </row>
    <row r="608" spans="30:30" hidden="1" x14ac:dyDescent="0.45">
      <c r="AD608"/>
    </row>
    <row r="609" spans="30:30" hidden="1" x14ac:dyDescent="0.45">
      <c r="AD609"/>
    </row>
    <row r="610" spans="30:30" hidden="1" x14ac:dyDescent="0.45">
      <c r="AD610"/>
    </row>
    <row r="611" spans="30:30" hidden="1" x14ac:dyDescent="0.45">
      <c r="AD611"/>
    </row>
    <row r="612" spans="30:30" hidden="1" x14ac:dyDescent="0.45">
      <c r="AD612"/>
    </row>
    <row r="613" spans="30:30" hidden="1" x14ac:dyDescent="0.45">
      <c r="AD613"/>
    </row>
    <row r="614" spans="30:30" hidden="1" x14ac:dyDescent="0.45">
      <c r="AD614"/>
    </row>
    <row r="615" spans="30:30" hidden="1" x14ac:dyDescent="0.45">
      <c r="AD615"/>
    </row>
    <row r="616" spans="30:30" hidden="1" x14ac:dyDescent="0.45">
      <c r="AD616"/>
    </row>
    <row r="617" spans="30:30" hidden="1" x14ac:dyDescent="0.45">
      <c r="AD617"/>
    </row>
    <row r="618" spans="30:30" hidden="1" x14ac:dyDescent="0.45">
      <c r="AD618"/>
    </row>
    <row r="619" spans="30:30" hidden="1" x14ac:dyDescent="0.45">
      <c r="AD619"/>
    </row>
    <row r="620" spans="30:30" hidden="1" x14ac:dyDescent="0.45">
      <c r="AD620"/>
    </row>
    <row r="621" spans="30:30" hidden="1" x14ac:dyDescent="0.45">
      <c r="AD621"/>
    </row>
    <row r="622" spans="30:30" hidden="1" x14ac:dyDescent="0.45">
      <c r="AD622"/>
    </row>
    <row r="623" spans="30:30" hidden="1" x14ac:dyDescent="0.45">
      <c r="AD623"/>
    </row>
    <row r="624" spans="30:30" hidden="1" x14ac:dyDescent="0.45">
      <c r="AD624"/>
    </row>
    <row r="625" spans="30:30" hidden="1" x14ac:dyDescent="0.45">
      <c r="AD625"/>
    </row>
    <row r="626" spans="30:30" hidden="1" x14ac:dyDescent="0.45">
      <c r="AD626"/>
    </row>
    <row r="627" spans="30:30" hidden="1" x14ac:dyDescent="0.45">
      <c r="AD627"/>
    </row>
    <row r="628" spans="30:30" hidden="1" x14ac:dyDescent="0.45">
      <c r="AD628"/>
    </row>
    <row r="629" spans="30:30" hidden="1" x14ac:dyDescent="0.45">
      <c r="AD629"/>
    </row>
    <row r="630" spans="30:30" hidden="1" x14ac:dyDescent="0.45">
      <c r="AD630"/>
    </row>
    <row r="631" spans="30:30" hidden="1" x14ac:dyDescent="0.45">
      <c r="AD631"/>
    </row>
    <row r="632" spans="30:30" hidden="1" x14ac:dyDescent="0.45">
      <c r="AD632"/>
    </row>
    <row r="633" spans="30:30" hidden="1" x14ac:dyDescent="0.45">
      <c r="AD633"/>
    </row>
    <row r="634" spans="30:30" hidden="1" x14ac:dyDescent="0.45">
      <c r="AD634"/>
    </row>
    <row r="635" spans="30:30" hidden="1" x14ac:dyDescent="0.45">
      <c r="AD635"/>
    </row>
    <row r="636" spans="30:30" hidden="1" x14ac:dyDescent="0.45">
      <c r="AD636"/>
    </row>
    <row r="637" spans="30:30" hidden="1" x14ac:dyDescent="0.45">
      <c r="AD637"/>
    </row>
    <row r="638" spans="30:30" hidden="1" x14ac:dyDescent="0.45">
      <c r="AD638"/>
    </row>
    <row r="639" spans="30:30" hidden="1" x14ac:dyDescent="0.45">
      <c r="AD639"/>
    </row>
    <row r="640" spans="30:30" hidden="1" x14ac:dyDescent="0.45">
      <c r="AD640"/>
    </row>
    <row r="641" spans="30:30" hidden="1" x14ac:dyDescent="0.45">
      <c r="AD641"/>
    </row>
    <row r="642" spans="30:30" hidden="1" x14ac:dyDescent="0.45">
      <c r="AD642"/>
    </row>
    <row r="643" spans="30:30" hidden="1" x14ac:dyDescent="0.45">
      <c r="AD643"/>
    </row>
    <row r="644" spans="30:30" hidden="1" x14ac:dyDescent="0.45">
      <c r="AD644"/>
    </row>
    <row r="645" spans="30:30" hidden="1" x14ac:dyDescent="0.45">
      <c r="AD645"/>
    </row>
    <row r="646" spans="30:30" hidden="1" x14ac:dyDescent="0.45">
      <c r="AD646"/>
    </row>
    <row r="647" spans="30:30" hidden="1" x14ac:dyDescent="0.45">
      <c r="AD647"/>
    </row>
    <row r="648" spans="30:30" hidden="1" x14ac:dyDescent="0.45">
      <c r="AD648"/>
    </row>
    <row r="649" spans="30:30" hidden="1" x14ac:dyDescent="0.45">
      <c r="AD649"/>
    </row>
    <row r="650" spans="30:30" hidden="1" x14ac:dyDescent="0.45">
      <c r="AD650"/>
    </row>
    <row r="651" spans="30:30" hidden="1" x14ac:dyDescent="0.45">
      <c r="AD651"/>
    </row>
    <row r="652" spans="30:30" hidden="1" x14ac:dyDescent="0.45">
      <c r="AD652"/>
    </row>
    <row r="653" spans="30:30" hidden="1" x14ac:dyDescent="0.45">
      <c r="AD653"/>
    </row>
    <row r="654" spans="30:30" hidden="1" x14ac:dyDescent="0.45">
      <c r="AD654"/>
    </row>
    <row r="655" spans="30:30" hidden="1" x14ac:dyDescent="0.45">
      <c r="AD655"/>
    </row>
    <row r="656" spans="30:30" hidden="1" x14ac:dyDescent="0.45">
      <c r="AD656"/>
    </row>
    <row r="657" spans="30:30" hidden="1" x14ac:dyDescent="0.45">
      <c r="AD657"/>
    </row>
    <row r="658" spans="30:30" hidden="1" x14ac:dyDescent="0.45">
      <c r="AD658"/>
    </row>
    <row r="659" spans="30:30" hidden="1" x14ac:dyDescent="0.45">
      <c r="AD659"/>
    </row>
    <row r="660" spans="30:30" hidden="1" x14ac:dyDescent="0.45">
      <c r="AD660"/>
    </row>
    <row r="661" spans="30:30" hidden="1" x14ac:dyDescent="0.45">
      <c r="AD661"/>
    </row>
    <row r="662" spans="30:30" hidden="1" x14ac:dyDescent="0.45">
      <c r="AD662"/>
    </row>
    <row r="663" spans="30:30" hidden="1" x14ac:dyDescent="0.45">
      <c r="AD663"/>
    </row>
    <row r="664" spans="30:30" hidden="1" x14ac:dyDescent="0.45">
      <c r="AD664"/>
    </row>
    <row r="665" spans="30:30" hidden="1" x14ac:dyDescent="0.45">
      <c r="AD665"/>
    </row>
    <row r="666" spans="30:30" hidden="1" x14ac:dyDescent="0.45">
      <c r="AD666"/>
    </row>
    <row r="667" spans="30:30" hidden="1" x14ac:dyDescent="0.45">
      <c r="AD667"/>
    </row>
    <row r="668" spans="30:30" hidden="1" x14ac:dyDescent="0.45">
      <c r="AD668"/>
    </row>
    <row r="669" spans="30:30" hidden="1" x14ac:dyDescent="0.45">
      <c r="AD669"/>
    </row>
    <row r="670" spans="30:30" hidden="1" x14ac:dyDescent="0.45">
      <c r="AD670"/>
    </row>
    <row r="671" spans="30:30" hidden="1" x14ac:dyDescent="0.45">
      <c r="AD671"/>
    </row>
    <row r="672" spans="30:30" hidden="1" x14ac:dyDescent="0.45">
      <c r="AD672"/>
    </row>
    <row r="673" spans="30:30" hidden="1" x14ac:dyDescent="0.45">
      <c r="AD673"/>
    </row>
    <row r="674" spans="30:30" hidden="1" x14ac:dyDescent="0.45">
      <c r="AD674"/>
    </row>
    <row r="675" spans="30:30" hidden="1" x14ac:dyDescent="0.45">
      <c r="AD675"/>
    </row>
    <row r="676" spans="30:30" hidden="1" x14ac:dyDescent="0.45">
      <c r="AD676"/>
    </row>
    <row r="677" spans="30:30" hidden="1" x14ac:dyDescent="0.45">
      <c r="AD677"/>
    </row>
    <row r="678" spans="30:30" hidden="1" x14ac:dyDescent="0.45">
      <c r="AD678"/>
    </row>
    <row r="679" spans="30:30" hidden="1" x14ac:dyDescent="0.45">
      <c r="AD679"/>
    </row>
    <row r="680" spans="30:30" hidden="1" x14ac:dyDescent="0.45">
      <c r="AD680"/>
    </row>
    <row r="681" spans="30:30" hidden="1" x14ac:dyDescent="0.45">
      <c r="AD681"/>
    </row>
    <row r="682" spans="30:30" hidden="1" x14ac:dyDescent="0.45">
      <c r="AD682"/>
    </row>
    <row r="683" spans="30:30" hidden="1" x14ac:dyDescent="0.45">
      <c r="AD683"/>
    </row>
    <row r="684" spans="30:30" hidden="1" x14ac:dyDescent="0.45">
      <c r="AD684"/>
    </row>
    <row r="685" spans="30:30" hidden="1" x14ac:dyDescent="0.45">
      <c r="AD685"/>
    </row>
    <row r="686" spans="30:30" hidden="1" x14ac:dyDescent="0.45">
      <c r="AD686"/>
    </row>
    <row r="687" spans="30:30" hidden="1" x14ac:dyDescent="0.45">
      <c r="AD687"/>
    </row>
    <row r="688" spans="30:30" hidden="1" x14ac:dyDescent="0.45">
      <c r="AD688"/>
    </row>
    <row r="689" spans="30:30" hidden="1" x14ac:dyDescent="0.45">
      <c r="AD689"/>
    </row>
    <row r="690" spans="30:30" hidden="1" x14ac:dyDescent="0.45">
      <c r="AD690"/>
    </row>
    <row r="691" spans="30:30" hidden="1" x14ac:dyDescent="0.45">
      <c r="AD691"/>
    </row>
    <row r="692" spans="30:30" hidden="1" x14ac:dyDescent="0.45">
      <c r="AD692"/>
    </row>
    <row r="693" spans="30:30" hidden="1" x14ac:dyDescent="0.45">
      <c r="AD693"/>
    </row>
    <row r="694" spans="30:30" hidden="1" x14ac:dyDescent="0.45">
      <c r="AD694"/>
    </row>
    <row r="695" spans="30:30" hidden="1" x14ac:dyDescent="0.45">
      <c r="AD695"/>
    </row>
    <row r="696" spans="30:30" hidden="1" x14ac:dyDescent="0.45">
      <c r="AD696"/>
    </row>
    <row r="697" spans="30:30" hidden="1" x14ac:dyDescent="0.45">
      <c r="AD697"/>
    </row>
    <row r="698" spans="30:30" hidden="1" x14ac:dyDescent="0.45">
      <c r="AD698"/>
    </row>
    <row r="699" spans="30:30" hidden="1" x14ac:dyDescent="0.45">
      <c r="AD699"/>
    </row>
    <row r="700" spans="30:30" hidden="1" x14ac:dyDescent="0.45">
      <c r="AD700"/>
    </row>
    <row r="701" spans="30:30" hidden="1" x14ac:dyDescent="0.45">
      <c r="AD701"/>
    </row>
    <row r="702" spans="30:30" hidden="1" x14ac:dyDescent="0.45">
      <c r="AD702"/>
    </row>
    <row r="703" spans="30:30" hidden="1" x14ac:dyDescent="0.45">
      <c r="AD703"/>
    </row>
    <row r="704" spans="30:30" hidden="1" x14ac:dyDescent="0.45">
      <c r="AD704"/>
    </row>
    <row r="705" spans="30:30" hidden="1" x14ac:dyDescent="0.45">
      <c r="AD705"/>
    </row>
    <row r="706" spans="30:30" hidden="1" x14ac:dyDescent="0.45">
      <c r="AD706"/>
    </row>
    <row r="707" spans="30:30" hidden="1" x14ac:dyDescent="0.45">
      <c r="AD707"/>
    </row>
    <row r="708" spans="30:30" hidden="1" x14ac:dyDescent="0.45">
      <c r="AD708"/>
    </row>
    <row r="709" spans="30:30" hidden="1" x14ac:dyDescent="0.45">
      <c r="AD709"/>
    </row>
    <row r="710" spans="30:30" hidden="1" x14ac:dyDescent="0.45">
      <c r="AD710"/>
    </row>
    <row r="711" spans="30:30" hidden="1" x14ac:dyDescent="0.45">
      <c r="AD711"/>
    </row>
    <row r="712" spans="30:30" hidden="1" x14ac:dyDescent="0.45">
      <c r="AD712"/>
    </row>
    <row r="713" spans="30:30" hidden="1" x14ac:dyDescent="0.45">
      <c r="AD713"/>
    </row>
    <row r="714" spans="30:30" hidden="1" x14ac:dyDescent="0.45">
      <c r="AD714"/>
    </row>
    <row r="715" spans="30:30" hidden="1" x14ac:dyDescent="0.45">
      <c r="AD715"/>
    </row>
    <row r="716" spans="30:30" hidden="1" x14ac:dyDescent="0.45">
      <c r="AD716"/>
    </row>
    <row r="717" spans="30:30" hidden="1" x14ac:dyDescent="0.45">
      <c r="AD717"/>
    </row>
    <row r="718" spans="30:30" hidden="1" x14ac:dyDescent="0.45">
      <c r="AD718"/>
    </row>
    <row r="719" spans="30:30" hidden="1" x14ac:dyDescent="0.45">
      <c r="AD719"/>
    </row>
    <row r="720" spans="30:30" hidden="1" x14ac:dyDescent="0.45">
      <c r="AD720"/>
    </row>
    <row r="721" spans="30:30" hidden="1" x14ac:dyDescent="0.45">
      <c r="AD721"/>
    </row>
    <row r="722" spans="30:30" hidden="1" x14ac:dyDescent="0.45">
      <c r="AD722"/>
    </row>
    <row r="723" spans="30:30" hidden="1" x14ac:dyDescent="0.45">
      <c r="AD723"/>
    </row>
    <row r="724" spans="30:30" hidden="1" x14ac:dyDescent="0.45">
      <c r="AD724"/>
    </row>
    <row r="725" spans="30:30" hidden="1" x14ac:dyDescent="0.45"/>
    <row r="726" spans="30:30" hidden="1" x14ac:dyDescent="0.45"/>
    <row r="727" spans="30:30" hidden="1" x14ac:dyDescent="0.45"/>
    <row r="728" spans="30:30" hidden="1" x14ac:dyDescent="0.45"/>
    <row r="729" spans="30:30" hidden="1" x14ac:dyDescent="0.45"/>
    <row r="730" spans="30:30" hidden="1" x14ac:dyDescent="0.45"/>
    <row r="731" spans="30:30" hidden="1" x14ac:dyDescent="0.45"/>
    <row r="732" spans="30:30" hidden="1" x14ac:dyDescent="0.45"/>
    <row r="733" spans="30:30" hidden="1" x14ac:dyDescent="0.45"/>
    <row r="734" spans="30:30" hidden="1" x14ac:dyDescent="0.45"/>
    <row r="735" spans="30:30" hidden="1" x14ac:dyDescent="0.45"/>
    <row r="736" spans="30:30"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spans="31:31" hidden="1" x14ac:dyDescent="0.45"/>
    <row r="1202" spans="31:31" hidden="1" x14ac:dyDescent="0.45"/>
    <row r="1203" spans="31:31" hidden="1" x14ac:dyDescent="0.45"/>
    <row r="1204" spans="31:31" hidden="1" x14ac:dyDescent="0.45"/>
    <row r="1205" spans="31:31" hidden="1" x14ac:dyDescent="0.45"/>
    <row r="1206" spans="31:31" hidden="1" x14ac:dyDescent="0.45"/>
    <row r="1207" spans="31:31" hidden="1" x14ac:dyDescent="0.45"/>
    <row r="1208" spans="31:31" hidden="1" x14ac:dyDescent="0.45"/>
    <row r="1209" spans="31:31" hidden="1" x14ac:dyDescent="0.45"/>
    <row r="1210" spans="31:31" hidden="1" x14ac:dyDescent="0.45"/>
    <row r="1211" spans="31:31" hidden="1" x14ac:dyDescent="0.45"/>
    <row r="1212" spans="31:31" hidden="1" x14ac:dyDescent="0.45">
      <c r="AE1212" s="61"/>
    </row>
  </sheetData>
  <sheetProtection sheet="1" formatColumns="0" formatRows="0" selectLockedCells="1"/>
  <mergeCells count="39">
    <mergeCell ref="C27:F27"/>
    <mergeCell ref="I27:P32"/>
    <mergeCell ref="C29:F29"/>
    <mergeCell ref="B32:F32"/>
    <mergeCell ref="B33:D33"/>
    <mergeCell ref="I33:P36"/>
    <mergeCell ref="B34:D34"/>
    <mergeCell ref="B35:D35"/>
    <mergeCell ref="B18:C18"/>
    <mergeCell ref="E18:F18"/>
    <mergeCell ref="I18:P23"/>
    <mergeCell ref="D19:F19"/>
    <mergeCell ref="C22:F22"/>
    <mergeCell ref="C24:F24"/>
    <mergeCell ref="I24:P26"/>
    <mergeCell ref="C25:C26"/>
    <mergeCell ref="E25:E26"/>
    <mergeCell ref="B13:C13"/>
    <mergeCell ref="I13:J13"/>
    <mergeCell ref="B14:C14"/>
    <mergeCell ref="I14:J14"/>
    <mergeCell ref="I15:J15"/>
    <mergeCell ref="B16:C16"/>
    <mergeCell ref="E16:F16"/>
    <mergeCell ref="I16:P17"/>
    <mergeCell ref="B17:C17"/>
    <mergeCell ref="D5:F5"/>
    <mergeCell ref="C7:F7"/>
    <mergeCell ref="B8:G9"/>
    <mergeCell ref="I10:J10"/>
    <mergeCell ref="I11:Q11"/>
    <mergeCell ref="B12:C12"/>
    <mergeCell ref="I12:J12"/>
    <mergeCell ref="B1:M1"/>
    <mergeCell ref="Y1:Z1"/>
    <mergeCell ref="E2:E3"/>
    <mergeCell ref="F2:F3"/>
    <mergeCell ref="K2:Q2"/>
    <mergeCell ref="D4:E4"/>
  </mergeCells>
  <conditionalFormatting sqref="B4:D4">
    <cfRule type="expression" dxfId="137" priority="37">
      <formula>MaxFDP_AcclimatisedYN&lt;&gt;"No"</formula>
    </cfRule>
  </conditionalFormatting>
  <conditionalFormatting sqref="C2">
    <cfRule type="expression" dxfId="136" priority="39">
      <formula>ISBLANK($C$2)</formula>
    </cfRule>
  </conditionalFormatting>
  <conditionalFormatting sqref="C3">
    <cfRule type="expression" dxfId="135" priority="19">
      <formula>AND(ISNUMBER(MaxFDP_NumSectors),MaxFDP_NumSectors&gt;2,MaxFDP_SignOn_L_TimeOnly&gt;TIME(2,0,0),MaxFDP_SignOn_L_TimeOnly&lt;TIME(6,0,0))</formula>
    </cfRule>
    <cfRule type="expression" dxfId="134" priority="38">
      <formula>NOT(ISNUMBER($C$3))</formula>
    </cfRule>
  </conditionalFormatting>
  <conditionalFormatting sqref="C4">
    <cfRule type="expression" dxfId="133" priority="36">
      <formula>MaxFDP_AcclimatisedYN&lt;&gt;"No"</formula>
    </cfRule>
    <cfRule type="expression" dxfId="132" priority="41">
      <formula>AND($C$2="No",ISBLANK($C$4))</formula>
    </cfRule>
  </conditionalFormatting>
  <conditionalFormatting sqref="C5 F2 C22">
    <cfRule type="expression" dxfId="131" priority="26">
      <formula>MaxFDP_WOCL_ES_Nights="5th"</formula>
    </cfRule>
  </conditionalFormatting>
  <conditionalFormatting sqref="C5">
    <cfRule type="expression" dxfId="130" priority="25">
      <formula>ISBLANK($C$5)</formula>
    </cfRule>
  </conditionalFormatting>
  <conditionalFormatting sqref="C6 F6">
    <cfRule type="expression" dxfId="129" priority="14">
      <formula>AND(ISNUMBER($C$6),NOT(ISBLANK($F$6)))</formula>
    </cfRule>
  </conditionalFormatting>
  <conditionalFormatting sqref="D2">
    <cfRule type="expression" dxfId="128" priority="6">
      <formula>MaxFDP_AcclimatisedYN&lt;&gt;"Yes"</formula>
    </cfRule>
    <cfRule type="expression" dxfId="127" priority="7">
      <formula>AND($C$2="Yes",NOT(ISNUMBER($D$2)))</formula>
    </cfRule>
  </conditionalFormatting>
  <conditionalFormatting sqref="D3">
    <cfRule type="expression" dxfId="126" priority="20">
      <formula>AND(MaxFDP_SignOn_L_TimeOnly&gt;TIME(2,0,0),MaxFDP_SignOn_L_TimeOnly&lt;TIME(6,0,0))</formula>
    </cfRule>
  </conditionalFormatting>
  <conditionalFormatting sqref="D5">
    <cfRule type="expression" dxfId="125" priority="28">
      <formula>MaxFDP_AcclimatisedYN&lt;&gt;"No"</formula>
    </cfRule>
  </conditionalFormatting>
  <conditionalFormatting sqref="D12">
    <cfRule type="expression" dxfId="124" priority="43">
      <formula>ISBLANK($D$12)</formula>
    </cfRule>
  </conditionalFormatting>
  <conditionalFormatting sqref="D13">
    <cfRule type="expression" dxfId="123" priority="22">
      <formula>ISBLANK($D$13)</formula>
    </cfRule>
  </conditionalFormatting>
  <conditionalFormatting sqref="D14">
    <cfRule type="expression" dxfId="122" priority="21">
      <formula>ISBLANK($D$14)</formula>
    </cfRule>
  </conditionalFormatting>
  <conditionalFormatting sqref="D16 D18">
    <cfRule type="expression" dxfId="121" priority="40">
      <formula>NOT(ISNUMBER($D$18))</formula>
    </cfRule>
  </conditionalFormatting>
  <conditionalFormatting sqref="D17">
    <cfRule type="expression" dxfId="120" priority="11">
      <formula>NOT(ISNUMBER($D$17))</formula>
    </cfRule>
  </conditionalFormatting>
  <conditionalFormatting sqref="D6:F6">
    <cfRule type="expression" dxfId="119" priority="15">
      <formula>ISBLANK($C$6)</formula>
    </cfRule>
  </conditionalFormatting>
  <conditionalFormatting sqref="D19:F19">
    <cfRule type="expression" dxfId="118" priority="4">
      <formula>AND(ISNUMBER(D19),D19&gt;MaxFDP_MaxFDP+TIME(1,0,0))</formula>
    </cfRule>
    <cfRule type="expression" dxfId="117" priority="5">
      <formula>AND(ISNUMBER(D19),D19&gt;MaxFDP_MaxFDP)</formula>
    </cfRule>
  </conditionalFormatting>
  <conditionalFormatting sqref="E12">
    <cfRule type="expression" dxfId="116" priority="24">
      <formula>NOT(ISNUMBER($E$12))</formula>
    </cfRule>
  </conditionalFormatting>
  <conditionalFormatting sqref="E12:E13 F12:F14 D16:D18">
    <cfRule type="expression" dxfId="115" priority="1" stopIfTrue="1">
      <formula>AND(NOT(ISBLANK(D12)),NOT(ISNUMBER(D12)))</formula>
    </cfRule>
  </conditionalFormatting>
  <conditionalFormatting sqref="E13">
    <cfRule type="expression" dxfId="114" priority="23">
      <formula>NOT(ISNUMBER($E$13))</formula>
    </cfRule>
  </conditionalFormatting>
  <conditionalFormatting sqref="E14">
    <cfRule type="expression" dxfId="113" priority="29">
      <formula>$E$14="Err"</formula>
    </cfRule>
  </conditionalFormatting>
  <conditionalFormatting sqref="E23">
    <cfRule type="expression" dxfId="112" priority="34">
      <formula>NOT(ISNUMBER($E$23))</formula>
    </cfRule>
    <cfRule type="expression" dxfId="111" priority="44">
      <formula>AND(NOT(ISBLANK(MaxFDP_LSect_Out_Station)),NOT(ISNUMBER(E23)))</formula>
    </cfRule>
  </conditionalFormatting>
  <conditionalFormatting sqref="E25:E26">
    <cfRule type="expression" dxfId="110" priority="35">
      <formula>NOT(ISNUMBER($E$25))</formula>
    </cfRule>
  </conditionalFormatting>
  <conditionalFormatting sqref="E28">
    <cfRule type="expression" dxfId="109" priority="32">
      <formula>NOT(ISNUMBER($E$23))</formula>
    </cfRule>
    <cfRule type="expression" dxfId="108" priority="33">
      <formula>AND(NOT(ISBLANK(MaxFDP_LSect_Out_Station)),NOT(ISNUMBER(E28)))</formula>
    </cfRule>
  </conditionalFormatting>
  <conditionalFormatting sqref="E30">
    <cfRule type="expression" dxfId="107" priority="2">
      <formula>NOT(ISNUMBER($E$23))</formula>
    </cfRule>
    <cfRule type="expression" dxfId="106" priority="3">
      <formula>AND(NOT(ISBLANK(MaxFDP_LSect_Out_Station)),NOT(ISNUMBER(E30)))</formula>
    </cfRule>
  </conditionalFormatting>
  <conditionalFormatting sqref="F2 C5 C22">
    <cfRule type="expression" dxfId="105" priority="27">
      <formula>MaxFDP_WOCL_ES_Nights="4th"</formula>
    </cfRule>
  </conditionalFormatting>
  <conditionalFormatting sqref="F2 C22">
    <cfRule type="expression" dxfId="104" priority="13">
      <formula>AND(ISNUMBER($C$6),NOT(ISBLANK($F$6)))</formula>
    </cfRule>
  </conditionalFormatting>
  <conditionalFormatting sqref="F6 C6">
    <cfRule type="expression" dxfId="103" priority="16">
      <formula>AND(ISNUMBER(MaxFDP_StbyStartZ),ISBLANK(maxFDP_StbyDecrement))</formula>
    </cfRule>
  </conditionalFormatting>
  <conditionalFormatting sqref="F12">
    <cfRule type="expression" dxfId="102" priority="42">
      <formula>NOT(ISNUMBER($F$12))</formula>
    </cfRule>
  </conditionalFormatting>
  <conditionalFormatting sqref="F13">
    <cfRule type="expression" dxfId="101" priority="31">
      <formula>NOT(ISNUMBER($F$13))</formula>
    </cfRule>
  </conditionalFormatting>
  <conditionalFormatting sqref="F14">
    <cfRule type="expression" dxfId="100" priority="30">
      <formula>NOT(ISNUMBER($F$14))</formula>
    </cfRule>
  </conditionalFormatting>
  <conditionalFormatting sqref="F17">
    <cfRule type="expression" dxfId="99" priority="8">
      <formula>AND(LEFT(MaxFDP_Spare,1)="-",ABS(MaxFDP_NoExt_LatestLastPush_Z-MaxFDP_LastPushZ)&gt;TIME(1,0,0))</formula>
    </cfRule>
    <cfRule type="expression" dxfId="98" priority="9">
      <formula>MaxFDP_Spare="-01:00"</formula>
    </cfRule>
    <cfRule type="expression" dxfId="97" priority="10">
      <formula>AND(LEFT(MaxFDP_Spare,1)="-",MID(MaxFDP_Spare,2,2)="00")</formula>
    </cfRule>
  </conditionalFormatting>
  <conditionalFormatting sqref="F21">
    <cfRule type="expression" dxfId="96" priority="18">
      <formula>AND(ISNUMBER(MaxFDP_NumSectors),MaxFDP_NumSectors&gt;2,MaxFDP_SignOn_L_TimeOnly&gt;TIME(2,0,0),MaxFDP_SignOn_L_TimeOnly&lt;TIME(6,0,0))</formula>
    </cfRule>
  </conditionalFormatting>
  <conditionalFormatting sqref="I4:J9">
    <cfRule type="expression" dxfId="95" priority="12">
      <formula>AND(ISNUMBER(MaxFDP_StbyStartL),(MaxFDP_StbyStartL-INT(MaxFDP_StbyStartL))&gt;=$I4,(MaxFDP_StbyStartL-INT(MaxFDP_StbyStartL))&lt;=$J4)</formula>
    </cfRule>
  </conditionalFormatting>
  <conditionalFormatting sqref="K4:P9">
    <cfRule type="expression" dxfId="94" priority="17">
      <formula>AND($Q4=K4,K$3=$C$3)</formula>
    </cfRule>
  </conditionalFormatting>
  <conditionalFormatting sqref="K13:P14">
    <cfRule type="expression" dxfId="93" priority="46">
      <formula>AND(K13=$Q13,$C$3=K$12)</formula>
    </cfRule>
  </conditionalFormatting>
  <conditionalFormatting sqref="M4:P9 M13:P14">
    <cfRule type="expression" dxfId="92" priority="45">
      <formula>AND(MaxFDP_NumSectors&gt;2,MaxFDP_SignOn_L_TimeOnly&gt;TIME(2,0,0),MaxFDP_SignOn_L_TimeOnly&lt;TIME(6,0,0))</formula>
    </cfRule>
  </conditionalFormatting>
  <dataValidations count="11">
    <dataValidation type="list" allowBlank="1" showInputMessage="1" sqref="E21 E25 E23 F12:F14 D2" xr:uid="{49F93122-9744-4407-BF88-0C85D8B4FC2B}">
      <formula1>MaxFDP_TimeZones</formula1>
    </dataValidation>
    <dataValidation type="list" allowBlank="1" showInputMessage="1" showErrorMessage="1" sqref="C2" xr:uid="{F66C3CDD-BE51-4960-BC4D-BB1E72201E74}">
      <formula1>"Yes,No"</formula1>
    </dataValidation>
    <dataValidation type="list" allowBlank="1" showInputMessage="1" showErrorMessage="1" sqref="C4" xr:uid="{83B82B90-D384-4164-92D7-E1D6810CF2B9}">
      <formula1>"&lt;30 Hrs,&gt;=30 Hrs"</formula1>
    </dataValidation>
    <dataValidation type="list" allowBlank="1" showInputMessage="1" sqref="E13" xr:uid="{79A5755C-94A3-408E-B17D-949D005C8917}">
      <formula1>MaxFDP_BlockTimes</formula1>
    </dataValidation>
    <dataValidation type="list" allowBlank="1" showInputMessage="1" sqref="C3" xr:uid="{EED30B24-0690-4CE2-A8F3-B41A178C41ED}">
      <formula1>"1,2,3,4,5,6"</formula1>
    </dataValidation>
    <dataValidation type="list" allowBlank="1" showInputMessage="1" showErrorMessage="1" sqref="C5" xr:uid="{1DBC5964-9B3E-46D2-8CC3-59A7F9853FFA}">
      <formula1>MaxFDP_WOCL_ES_List</formula1>
    </dataValidation>
    <dataValidation type="list" allowBlank="1" showInputMessage="1" sqref="D12:D14" xr:uid="{16979B8B-BFCD-490F-9C93-6C038C97D034}">
      <formula1>MaxFDP_Airfields</formula1>
    </dataValidation>
    <dataValidation type="list" allowBlank="1" showInputMessage="1" sqref="E12" xr:uid="{03282ACA-E3A5-4F1D-904C-7154F60C0B8F}">
      <formula1>MaxFDP_UTCs</formula1>
    </dataValidation>
    <dataValidation type="list" allowBlank="1" showInputMessage="1" sqref="D16 D18" xr:uid="{9E58EE2E-3DEB-4CD9-A23A-DA7DAEC88EDB}">
      <formula1>MaxFDP_BlockToSignOff_List</formula1>
    </dataValidation>
    <dataValidation type="list" allowBlank="1" showInputMessage="1" sqref="D17" xr:uid="{7AEED471-6657-4E99-83B5-3F7DF0417C8E}">
      <formula1>MaxFDP_LastPushList</formula1>
    </dataValidation>
    <dataValidation type="list" allowBlank="1" showInputMessage="1" sqref="C6" xr:uid="{36CBD799-7E67-49EE-8789-BCB9070DCDB9}">
      <formula1>MaxFDP_SbyCallOut_UTCs</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4494A-FA71-4733-AF0E-48F80DF65A50}">
  <dimension ref="A1:AF1212"/>
  <sheetViews>
    <sheetView showGridLines="0" showRowColHeaders="0" zoomScale="145" zoomScaleNormal="145" workbookViewId="0">
      <selection activeCell="C2" sqref="C2"/>
    </sheetView>
  </sheetViews>
  <sheetFormatPr defaultColWidth="0" defaultRowHeight="14.25" customHeight="1" zeroHeight="1" x14ac:dyDescent="0.45"/>
  <cols>
    <col min="1" max="1" width="1.59765625" style="4" customWidth="1"/>
    <col min="2" max="2" width="27.265625" style="4" customWidth="1"/>
    <col min="3" max="3" width="9.59765625" style="4" customWidth="1"/>
    <col min="4" max="6" width="10.59765625" style="4" customWidth="1"/>
    <col min="7" max="8" width="1.59765625" style="4" customWidth="1"/>
    <col min="9" max="16" width="9.1328125" style="4" customWidth="1"/>
    <col min="17" max="17" width="9" style="4" hidden="1" customWidth="1"/>
    <col min="18" max="18" width="1.59765625" style="4" customWidth="1"/>
    <col min="19" max="19" width="31.86328125" style="4" customWidth="1"/>
    <col min="20" max="20" width="1.59765625" style="4" hidden="1"/>
    <col min="21" max="22" width="9" style="4" hidden="1"/>
    <col min="23" max="23" width="8.59765625" style="4" hidden="1"/>
    <col min="24" max="24" width="9" style="4" hidden="1"/>
    <col min="25" max="25" width="5.265625" style="4" hidden="1"/>
    <col min="26" max="26" width="5.73046875" style="4" hidden="1"/>
    <col min="27" max="27" width="10.3984375" style="4" hidden="1"/>
    <col min="28" max="29" width="9" style="4" hidden="1"/>
    <col min="30" max="30" width="9.73046875" style="4" hidden="1"/>
    <col min="31" max="31" width="21" style="4" hidden="1"/>
    <col min="32" max="32" width="0" style="4" hidden="1"/>
    <col min="33" max="16384" width="9" style="4" hidden="1"/>
  </cols>
  <sheetData>
    <row r="1" spans="1:32" ht="33.75" customHeight="1" thickBot="1" x14ac:dyDescent="0.5">
      <c r="A1" s="1"/>
      <c r="B1" s="139">
        <v>45280</v>
      </c>
      <c r="C1" s="139"/>
      <c r="D1" s="139"/>
      <c r="E1" s="139"/>
      <c r="F1" s="139"/>
      <c r="G1" s="139"/>
      <c r="H1" s="139"/>
      <c r="I1" s="139"/>
      <c r="J1" s="139"/>
      <c r="K1" s="139"/>
      <c r="L1" s="139"/>
      <c r="M1" s="139"/>
      <c r="N1" s="1"/>
      <c r="O1" s="1"/>
      <c r="P1" s="1"/>
      <c r="Q1" s="1"/>
      <c r="R1" s="1"/>
      <c r="S1" s="1"/>
      <c r="U1" s="62" t="s">
        <v>7</v>
      </c>
      <c r="V1" s="63" t="s">
        <v>21</v>
      </c>
      <c r="W1" s="95" t="s">
        <v>142</v>
      </c>
      <c r="X1" s="62" t="s">
        <v>22</v>
      </c>
      <c r="Y1" s="140" t="s">
        <v>47</v>
      </c>
      <c r="Z1" s="141"/>
      <c r="AA1" s="87" t="s">
        <v>140</v>
      </c>
      <c r="AB1" s="62" t="s">
        <v>124</v>
      </c>
      <c r="AC1" s="62" t="s">
        <v>126</v>
      </c>
      <c r="AD1" s="63" t="s">
        <v>130</v>
      </c>
      <c r="AE1"/>
      <c r="AF1"/>
    </row>
    <row r="2" spans="1:32" ht="15" customHeight="1" x14ac:dyDescent="0.45">
      <c r="A2" s="1">
        <v>1</v>
      </c>
      <c r="B2" s="24" t="s">
        <v>143</v>
      </c>
      <c r="C2" s="17"/>
      <c r="D2" s="97"/>
      <c r="E2" s="122" t="s">
        <v>16</v>
      </c>
      <c r="F2" s="145" t="str">
        <f>IF(MaxFDP_Done="Err","N/A",IF(MaxFDP_AcclimatisedYN="Yes",MIN(MaxFDP_UnAccMaxFDPList),IF(MaxFDP_AcclimatisedYN="No",MIN(MaxFDP_AccMaxFDPList),"N/A"))-MaxFDP_WOCL_ES_Reduction/24-IF(ISNUMBER(maxFDP_StbyDecrement),maxFDP_StbyDecrement,0))</f>
        <v>N/A</v>
      </c>
      <c r="G2" s="1"/>
      <c r="H2" s="1"/>
      <c r="I2" s="93" t="s">
        <v>141</v>
      </c>
      <c r="J2" s="94" t="str">
        <f>IF(MaxFDP_Done="Ok",IFERROR(MaxFDP_SignOn_L+(MaxFDP_AccTz-MaxFDP_SignOn_Tz),"N/A"),"N/A")</f>
        <v>N/A</v>
      </c>
      <c r="K2" s="131" t="s">
        <v>145</v>
      </c>
      <c r="L2" s="132"/>
      <c r="M2" s="132"/>
      <c r="N2" s="132"/>
      <c r="O2" s="132"/>
      <c r="P2" s="132"/>
      <c r="Q2" s="133"/>
      <c r="R2" s="1"/>
      <c r="S2" s="1"/>
      <c r="U2" s="37">
        <v>0.33333333333333331</v>
      </c>
      <c r="V2" s="96"/>
      <c r="W2" s="96"/>
      <c r="X2" s="39"/>
      <c r="Y2" s="27" t="s">
        <v>48</v>
      </c>
      <c r="Z2" s="26">
        <v>0</v>
      </c>
      <c r="AA2" s="27"/>
      <c r="AB2" s="88"/>
      <c r="AC2" s="38">
        <v>0.25</v>
      </c>
      <c r="AD2" s="38"/>
    </row>
    <row r="3" spans="1:32" ht="15" customHeight="1" thickBot="1" x14ac:dyDescent="0.5">
      <c r="A3" s="1"/>
      <c r="B3" s="24" t="s">
        <v>25</v>
      </c>
      <c r="C3" s="43"/>
      <c r="D3" s="48" t="s">
        <v>120</v>
      </c>
      <c r="E3" s="122"/>
      <c r="F3" s="146"/>
      <c r="G3" s="1"/>
      <c r="H3" s="1"/>
      <c r="I3" s="30" t="s">
        <v>10</v>
      </c>
      <c r="J3" s="30" t="s">
        <v>13</v>
      </c>
      <c r="K3" s="30">
        <v>1</v>
      </c>
      <c r="L3" s="30">
        <v>2</v>
      </c>
      <c r="M3" s="30">
        <v>3</v>
      </c>
      <c r="N3" s="30">
        <v>4</v>
      </c>
      <c r="O3" s="30">
        <v>5</v>
      </c>
      <c r="P3" s="30">
        <v>6</v>
      </c>
      <c r="Q3" s="30" t="s">
        <v>16</v>
      </c>
      <c r="R3" s="1"/>
      <c r="S3" s="1"/>
      <c r="U3" s="37">
        <v>0.375</v>
      </c>
      <c r="V3" s="96">
        <v>0</v>
      </c>
      <c r="W3" s="96">
        <f>MaxFDP_SignOn_Z</f>
        <v>0</v>
      </c>
      <c r="X3" s="40">
        <v>0</v>
      </c>
      <c r="Y3" s="27" t="s">
        <v>49</v>
      </c>
      <c r="Z3" s="26">
        <v>2</v>
      </c>
      <c r="AA3" s="27" t="s">
        <v>78</v>
      </c>
      <c r="AB3" s="89" t="s">
        <v>125</v>
      </c>
      <c r="AD3" s="15" t="b">
        <f>IF(ISNUMBER(MaxFDP_NoExt_LatestLastPush_Z),MaxFDP_NoExt_LatestLastPush_Z-IF(MaxFDP_NoExt_LatestLastPush_Z&gt;1,1,0))</f>
        <v>0</v>
      </c>
    </row>
    <row r="4" spans="1:32" ht="15" customHeight="1" x14ac:dyDescent="0.45">
      <c r="A4" s="1"/>
      <c r="B4" s="24" t="s">
        <v>26</v>
      </c>
      <c r="C4" s="52"/>
      <c r="D4" s="134" t="s">
        <v>24</v>
      </c>
      <c r="E4" s="134"/>
      <c r="F4" s="79" t="str">
        <f>IF(AND(ISNUMBER(MaxFDP_SignOn_Z),ISNUMBER(MaxFDP_MaxFDP)),MaxFDP_SignOn_Z+MaxFDP_MaxFDP,"N/A")</f>
        <v>N/A</v>
      </c>
      <c r="G4" s="1"/>
      <c r="H4" s="1"/>
      <c r="I4" s="33">
        <v>0</v>
      </c>
      <c r="J4" s="33">
        <v>0.24930555555555556</v>
      </c>
      <c r="K4" s="31">
        <v>0.41666666666666669</v>
      </c>
      <c r="L4" s="28">
        <v>0.41666666666666669</v>
      </c>
      <c r="M4" s="28">
        <v>0.40625</v>
      </c>
      <c r="N4" s="28">
        <v>0.38541666666666669</v>
      </c>
      <c r="O4" s="28">
        <v>0.375</v>
      </c>
      <c r="P4" s="28">
        <v>0.34375</v>
      </c>
      <c r="Q4" s="29" t="str" cm="1">
        <f t="array" ref="Q4">IF(OR(MaxFDP_Done&lt;&gt;"Ok",MaxFDP_AcclimatisedYN&lt;&gt;"Yes"),"",IF(AND((MaxFDP_AccTz_SignOn_L-INT(MaxFDP_AccTz_SignOn_L))&gt;=I4,(MaxFDP_AccTz_SignOn_L-INT(MaxFDP_AccTz_SignOn_L))&lt;=J4),INDEX(MaxFDP_Acc_FDPs,ROW()-ROW(MaxFDP_AccFDPTop),MaxFDP_NumSectors),IFERROR(IF(AND(ISNUMBER(MaxFDP_StbyStartL),(MaxFDP_StbyStartL-INT(MaxFDP_StbyStartL))&gt;=I4,(MaxFDP_StbyStartL-INT(MaxFDP_StbyStartL))&lt;=J4),INDEX(MaxFDP_Acc_FDPs,ROW()-ROW(MaxFDP_AccFDPTop),MaxFDP_NumSectors),""),"")))</f>
        <v/>
      </c>
      <c r="R4" s="1"/>
      <c r="S4" s="2"/>
      <c r="U4" s="37">
        <v>0.39583333333333331</v>
      </c>
      <c r="V4" s="96">
        <v>3.472222222222222E-3</v>
      </c>
      <c r="W4" s="96">
        <f t="shared" ref="W4:W67" si="0">IF(W3&lt;TIME(0,5,0),1,W3-TIME(0,5,0))</f>
        <v>1</v>
      </c>
      <c r="X4" s="40">
        <v>3.472222222222222E-3</v>
      </c>
      <c r="Y4" s="27" t="s">
        <v>50</v>
      </c>
      <c r="Z4" s="26">
        <v>4</v>
      </c>
      <c r="AA4" s="27" t="s">
        <v>87</v>
      </c>
      <c r="AB4" s="90">
        <v>0.25</v>
      </c>
      <c r="AD4" s="15"/>
      <c r="AE4" s="58"/>
    </row>
    <row r="5" spans="1:32" ht="15" customHeight="1" x14ac:dyDescent="0.45">
      <c r="A5" s="1"/>
      <c r="B5" s="24" t="s">
        <v>114</v>
      </c>
      <c r="C5" s="43" t="s">
        <v>48</v>
      </c>
      <c r="D5" s="142">
        <f>IFERROR(VLOOKUP(MaxFDP_WOCL_ES_Nights,MaxFDP_WOCL_ES,2,FALSE),"")</f>
        <v>0</v>
      </c>
      <c r="E5" s="142"/>
      <c r="F5" s="142"/>
      <c r="G5" s="8"/>
      <c r="H5" s="8"/>
      <c r="I5" s="33">
        <v>0.25</v>
      </c>
      <c r="J5" s="33">
        <v>0.33263888888888887</v>
      </c>
      <c r="K5" s="32">
        <v>0.52083333333333337</v>
      </c>
      <c r="L5" s="6">
        <v>0.52083333333333337</v>
      </c>
      <c r="M5" s="6">
        <v>0.48958333333333331</v>
      </c>
      <c r="N5" s="6">
        <v>0.45833333333333331</v>
      </c>
      <c r="O5" s="6">
        <v>0.42708333333333331</v>
      </c>
      <c r="P5" s="6">
        <v>0.40625</v>
      </c>
      <c r="Q5" s="7" t="str" cm="1">
        <f t="array" ref="Q5">IF(OR(MaxFDP_Done&lt;&gt;"Ok",MaxFDP_AcclimatisedYN&lt;&gt;"Yes"),"",IF(AND((MaxFDP_AccTz_SignOn_L-INT(MaxFDP_AccTz_SignOn_L))&gt;=I5,(MaxFDP_AccTz_SignOn_L-INT(MaxFDP_AccTz_SignOn_L))&lt;=J5),INDEX(MaxFDP_Acc_FDPs,ROW()-ROW(MaxFDP_AccFDPTop),MaxFDP_NumSectors),IFERROR(IF(AND(ISNUMBER(MaxFDP_StbyStartL),(MaxFDP_StbyStartL-INT(MaxFDP_StbyStartL))&gt;=I5,(MaxFDP_StbyStartL-INT(MaxFDP_StbyStartL))&lt;=J5),INDEX(MaxFDP_Acc_FDPs,ROW()-ROW(MaxFDP_AccFDPTop),MaxFDP_NumSectors),""),"")))</f>
        <v/>
      </c>
      <c r="R5" s="1"/>
      <c r="S5" s="2"/>
      <c r="U5" s="37">
        <v>0.41666666666666669</v>
      </c>
      <c r="V5" s="96">
        <v>6.9444444444444397E-3</v>
      </c>
      <c r="W5" s="96">
        <f t="shared" si="0"/>
        <v>0.99652777777777779</v>
      </c>
      <c r="X5" s="38">
        <v>6.9444444444444397E-3</v>
      </c>
      <c r="Y5"/>
      <c r="AA5" s="27" t="s">
        <v>70</v>
      </c>
      <c r="AB5" s="90">
        <v>0.25347222222222199</v>
      </c>
      <c r="AD5" s="15"/>
      <c r="AE5" s="58"/>
    </row>
    <row r="6" spans="1:32" ht="15" customHeight="1" x14ac:dyDescent="0.45">
      <c r="A6" s="1"/>
      <c r="B6" s="24" t="s">
        <v>127</v>
      </c>
      <c r="C6" s="50"/>
      <c r="D6" s="56" t="str">
        <f>IF(AND(ISNUMBER(MaxFDP_StbyStartZ),ISNUMBER(MaxFDP_SignOn_Tz)),MaxFDP_StbyStartZ+MaxFDP_SignOn_Tz,"N/A")</f>
        <v>N/A</v>
      </c>
      <c r="E6" s="24" t="s">
        <v>128</v>
      </c>
      <c r="F6" s="57" t="str">
        <f>IF(AND(ISNUMBER(MaxFDP_StbyStartZ),ISNUMBER(MaxFDP_SignOn_Z)),IF(MaxFDP_SignOn_Z-MaxFDP_StbyStartZ+IF(MaxFDP_StbyStartZ&gt;MaxFDP_SignOn_Z,1,0)&lt;MaxFDP_StbyThreshold,"&lt; 6 Hrs",MaxFDP_SignOn_Z-MaxFDP_StbyStartZ+IF(MaxFDP_StbyStartZ&gt;MaxFDP_SignOn_Z,1,0)-MaxFDP_StbyThreshold),"")</f>
        <v/>
      </c>
      <c r="G6" s="24"/>
      <c r="H6" s="1"/>
      <c r="I6" s="33">
        <v>0.33333333333333331</v>
      </c>
      <c r="J6" s="33">
        <v>0.54097222222222219</v>
      </c>
      <c r="K6" s="32">
        <v>0.5625</v>
      </c>
      <c r="L6" s="6">
        <v>0.5625</v>
      </c>
      <c r="M6" s="6">
        <v>0.53125</v>
      </c>
      <c r="N6" s="6">
        <v>0.5</v>
      </c>
      <c r="O6" s="6">
        <v>0.46875</v>
      </c>
      <c r="P6" s="6">
        <v>0.4375</v>
      </c>
      <c r="Q6" s="7" t="str" cm="1">
        <f t="array" ref="Q6">IF(OR(MaxFDP_Done&lt;&gt;"Ok",MaxFDP_AcclimatisedYN&lt;&gt;"Yes"),"",IF(AND((MaxFDP_AccTz_SignOn_L-INT(MaxFDP_AccTz_SignOn_L))&gt;=I6,(MaxFDP_AccTz_SignOn_L-INT(MaxFDP_AccTz_SignOn_L))&lt;=J6),INDEX(MaxFDP_Acc_FDPs,ROW()-ROW(MaxFDP_AccFDPTop),MaxFDP_NumSectors),IFERROR(IF(AND(ISNUMBER(MaxFDP_StbyStartL),(MaxFDP_StbyStartL-INT(MaxFDP_StbyStartL))&gt;=I6,(MaxFDP_StbyStartL-INT(MaxFDP_StbyStartL))&lt;=J6),INDEX(MaxFDP_Acc_FDPs,ROW()-ROW(MaxFDP_AccFDPTop),MaxFDP_NumSectors),""),"")))</f>
        <v/>
      </c>
      <c r="R6" s="1"/>
      <c r="S6" s="2"/>
      <c r="U6" s="37">
        <v>0.4375</v>
      </c>
      <c r="V6" s="96">
        <v>1.0416666666666701E-2</v>
      </c>
      <c r="W6" s="96">
        <f t="shared" si="0"/>
        <v>0.99305555555555558</v>
      </c>
      <c r="X6" s="38">
        <v>1.0416666666666701E-2</v>
      </c>
      <c r="Y6"/>
      <c r="AA6" s="27" t="s">
        <v>101</v>
      </c>
      <c r="AB6" s="90">
        <v>0.25694444444444398</v>
      </c>
      <c r="AD6" s="15">
        <f>AD3-TIME(2,0,0)+IF(AD3-TIME(2,0,0)&lt;0,1,0)</f>
        <v>0.91666666666666663</v>
      </c>
      <c r="AE6" s="58"/>
    </row>
    <row r="7" spans="1:32" ht="15" customHeight="1" x14ac:dyDescent="0.45">
      <c r="A7" s="1"/>
      <c r="B7" s="8"/>
      <c r="C7" s="138" t="str">
        <f>IF(AND(ISNUMBER(MaxFDP_StbyStartZ),ISNUMBER(MaxFDP_SignOn_Z)),MaxFDP_SignOn_Z-MaxFDP_StbyStartZ+IF(MaxFDP_SignOn_Z&lt;MaxFDP_StbyStartZ,1,0),"")</f>
        <v/>
      </c>
      <c r="D7" s="138"/>
      <c r="E7" s="138"/>
      <c r="F7" s="138"/>
      <c r="G7" s="8"/>
      <c r="H7" s="1"/>
      <c r="I7" s="33">
        <v>0.54166666666666663</v>
      </c>
      <c r="J7" s="33">
        <v>0.74930555555555556</v>
      </c>
      <c r="K7" s="32">
        <v>0.52083333333333337</v>
      </c>
      <c r="L7" s="6">
        <v>0.52083333333333337</v>
      </c>
      <c r="M7" s="6">
        <v>0.44791666666666669</v>
      </c>
      <c r="N7" s="6">
        <v>0.44791666666666669</v>
      </c>
      <c r="O7" s="6">
        <v>0.42708333333333331</v>
      </c>
      <c r="P7" s="6">
        <v>0.38541666666666669</v>
      </c>
      <c r="Q7" s="7" t="str" cm="1">
        <f t="array" ref="Q7">IF(OR(MaxFDP_Done&lt;&gt;"Ok",MaxFDP_AcclimatisedYN&lt;&gt;"Yes"),"",IF(AND((MaxFDP_AccTz_SignOn_L-INT(MaxFDP_AccTz_SignOn_L))&gt;=I7,(MaxFDP_AccTz_SignOn_L-INT(MaxFDP_AccTz_SignOn_L))&lt;=J7),INDEX(MaxFDP_Acc_FDPs,ROW()-ROW(MaxFDP_AccFDPTop),MaxFDP_NumSectors),IFERROR(IF(AND(ISNUMBER(MaxFDP_StbyStartL),(MaxFDP_StbyStartL-INT(MaxFDP_StbyStartL))&gt;=I7,(MaxFDP_StbyStartL-INT(MaxFDP_StbyStartL))&lt;=J7),INDEX(MaxFDP_Acc_FDPs,ROW()-ROW(MaxFDP_AccFDPTop),MaxFDP_NumSectors),""),"")))</f>
        <v/>
      </c>
      <c r="R7" s="1"/>
      <c r="S7" s="2"/>
      <c r="U7" s="37">
        <v>0.45833333333333331</v>
      </c>
      <c r="V7" s="96">
        <v>1.38888888888889E-2</v>
      </c>
      <c r="W7" s="96">
        <f t="shared" si="0"/>
        <v>0.98958333333333337</v>
      </c>
      <c r="X7" s="38">
        <v>1.38888888888889E-2</v>
      </c>
      <c r="Y7"/>
      <c r="AA7" s="27" t="s">
        <v>103</v>
      </c>
      <c r="AB7" s="90">
        <v>0.26041666666666702</v>
      </c>
      <c r="AD7" s="15">
        <f t="shared" ref="AD7:AD70" si="1">IF(AND(HOUR(AD6)=23,MINUTE(AD6)=55),0,AD6+TIME(0,5,0))</f>
        <v>0.92013888888888884</v>
      </c>
      <c r="AE7" s="58"/>
    </row>
    <row r="8" spans="1:32" ht="15" customHeight="1" x14ac:dyDescent="0.45">
      <c r="A8" s="1"/>
      <c r="B8" s="137" t="s">
        <v>119</v>
      </c>
      <c r="C8" s="137"/>
      <c r="D8" s="137"/>
      <c r="E8" s="137"/>
      <c r="F8" s="137"/>
      <c r="G8" s="137"/>
      <c r="H8" s="1"/>
      <c r="I8" s="33">
        <v>0.75</v>
      </c>
      <c r="J8" s="33">
        <v>0.9159722222222223</v>
      </c>
      <c r="K8" s="32">
        <v>0.47916666666666669</v>
      </c>
      <c r="L8" s="6">
        <v>0.47916666666666669</v>
      </c>
      <c r="M8" s="6">
        <v>0.41666666666666669</v>
      </c>
      <c r="N8" s="6">
        <v>0.39583333333333331</v>
      </c>
      <c r="O8" s="6">
        <v>0.38541666666666669</v>
      </c>
      <c r="P8" s="6">
        <v>0.34375</v>
      </c>
      <c r="Q8" s="7" t="str" cm="1">
        <f t="array" ref="Q8">IF(OR(MaxFDP_Done&lt;&gt;"Ok",MaxFDP_AcclimatisedYN&lt;&gt;"Yes"),"",IF(AND((MaxFDP_AccTz_SignOn_L-INT(MaxFDP_AccTz_SignOn_L))&gt;=I8,(MaxFDP_AccTz_SignOn_L-INT(MaxFDP_AccTz_SignOn_L))&lt;=J8),INDEX(MaxFDP_Acc_FDPs,ROW()-ROW(MaxFDP_AccFDPTop),MaxFDP_NumSectors),IFERROR(IF(AND(ISNUMBER(MaxFDP_StbyStartL),(MaxFDP_StbyStartL-INT(MaxFDP_StbyStartL))&gt;=I8,(MaxFDP_StbyStartL-INT(MaxFDP_StbyStartL))&lt;=J8),INDEX(MaxFDP_Acc_FDPs,ROW()-ROW(MaxFDP_AccFDPTop),MaxFDP_NumSectors),""),"")))</f>
        <v/>
      </c>
      <c r="R8" s="1"/>
      <c r="S8" s="2"/>
      <c r="U8" s="37">
        <v>0.5</v>
      </c>
      <c r="V8" s="96">
        <v>1.7361111111111101E-2</v>
      </c>
      <c r="W8" s="96">
        <f t="shared" si="0"/>
        <v>0.98611111111111116</v>
      </c>
      <c r="X8" s="38">
        <v>1.7361111111111101E-2</v>
      </c>
      <c r="Y8"/>
      <c r="AA8" s="27" t="s">
        <v>57</v>
      </c>
      <c r="AB8" s="90">
        <v>0.26388888888888901</v>
      </c>
      <c r="AD8" s="15">
        <f t="shared" si="1"/>
        <v>0.92361111111111105</v>
      </c>
      <c r="AE8" s="58"/>
    </row>
    <row r="9" spans="1:32" ht="15" customHeight="1" x14ac:dyDescent="0.45">
      <c r="A9" s="1"/>
      <c r="B9" s="137"/>
      <c r="C9" s="137"/>
      <c r="D9" s="137"/>
      <c r="E9" s="137"/>
      <c r="F9" s="137"/>
      <c r="G9" s="137"/>
      <c r="H9" s="1"/>
      <c r="I9" s="33">
        <v>0.91666666666666663</v>
      </c>
      <c r="J9" s="33">
        <v>0.99930555555555556</v>
      </c>
      <c r="K9" s="32">
        <v>0.41666666666666669</v>
      </c>
      <c r="L9" s="6">
        <v>0.41666666666666669</v>
      </c>
      <c r="M9" s="6">
        <v>0.40625</v>
      </c>
      <c r="N9" s="6">
        <v>0.38541666666666669</v>
      </c>
      <c r="O9" s="6">
        <v>0.375</v>
      </c>
      <c r="P9" s="6">
        <v>0.34375</v>
      </c>
      <c r="Q9" s="7" t="str" cm="1">
        <f t="array" ref="Q9">IF(OR(MaxFDP_Done&lt;&gt;"Ok",MaxFDP_AcclimatisedYN&lt;&gt;"Yes"),"",IF(AND((MaxFDP_AccTz_SignOn_L-INT(MaxFDP_AccTz_SignOn_L))&gt;=I9,(MaxFDP_AccTz_SignOn_L-INT(MaxFDP_AccTz_SignOn_L))&lt;=J9),INDEX(MaxFDP_Acc_FDPs,ROW()-ROW(MaxFDP_AccFDPTop),MaxFDP_NumSectors),IFERROR(IF(AND(ISNUMBER(MaxFDP_StbyStartL),(MaxFDP_StbyStartL-INT(MaxFDP_StbyStartL))&gt;=I9,(MaxFDP_StbyStartL-INT(MaxFDP_StbyStartL))&lt;=J9),INDEX(MaxFDP_Acc_FDPs,ROW()-ROW(MaxFDP_AccFDPTop),MaxFDP_NumSectors),""),"")))</f>
        <v/>
      </c>
      <c r="R9" s="1"/>
      <c r="S9" s="2"/>
      <c r="U9" s="37">
        <v>0.54166666666666663</v>
      </c>
      <c r="V9" s="96">
        <v>2.0833333333333301E-2</v>
      </c>
      <c r="W9" s="96">
        <f t="shared" si="0"/>
        <v>0.98263888888888895</v>
      </c>
      <c r="X9" s="38">
        <v>2.0833333333333301E-2</v>
      </c>
      <c r="Y9"/>
      <c r="AA9" s="27" t="s">
        <v>52</v>
      </c>
      <c r="AB9" s="90">
        <v>0.26736111111111099</v>
      </c>
      <c r="AD9" s="15">
        <f t="shared" si="1"/>
        <v>0.92708333333333326</v>
      </c>
      <c r="AE9" s="58"/>
    </row>
    <row r="10" spans="1:32" ht="5.0999999999999996" customHeight="1" x14ac:dyDescent="0.45">
      <c r="A10" s="1"/>
      <c r="B10" s="51"/>
      <c r="C10" s="51"/>
      <c r="D10" s="51"/>
      <c r="E10" s="51"/>
      <c r="F10" s="51"/>
      <c r="G10" s="51"/>
      <c r="H10" s="1"/>
      <c r="I10" s="135"/>
      <c r="J10" s="135"/>
      <c r="K10" s="5"/>
      <c r="L10" s="5"/>
      <c r="M10" s="5"/>
      <c r="N10" s="5"/>
      <c r="O10" s="5"/>
      <c r="P10" s="5"/>
      <c r="Q10" s="5"/>
      <c r="R10" s="1"/>
      <c r="S10" s="1"/>
      <c r="U10" s="41"/>
      <c r="V10" s="96">
        <v>2.4305555555555601E-2</v>
      </c>
      <c r="W10" s="96">
        <f t="shared" si="0"/>
        <v>0.97916666666666674</v>
      </c>
      <c r="X10" s="38">
        <v>2.4305555555555601E-2</v>
      </c>
      <c r="Y10"/>
      <c r="AA10" s="27" t="s">
        <v>3</v>
      </c>
      <c r="AB10" s="90">
        <v>0.27083333333333298</v>
      </c>
      <c r="AD10" s="15">
        <f t="shared" si="1"/>
        <v>0.93055555555555547</v>
      </c>
      <c r="AE10" s="58"/>
    </row>
    <row r="11" spans="1:32" ht="15" customHeight="1" x14ac:dyDescent="0.45">
      <c r="A11" s="1"/>
      <c r="B11" s="9"/>
      <c r="C11" s="23"/>
      <c r="D11" s="10" t="s">
        <v>6</v>
      </c>
      <c r="E11" s="10" t="s">
        <v>29</v>
      </c>
      <c r="F11" s="10" t="s">
        <v>28</v>
      </c>
      <c r="G11" s="9"/>
      <c r="H11" s="1"/>
      <c r="I11" s="136" t="s">
        <v>146</v>
      </c>
      <c r="J11" s="136"/>
      <c r="K11" s="136"/>
      <c r="L11" s="136"/>
      <c r="M11" s="136"/>
      <c r="N11" s="136"/>
      <c r="O11" s="136"/>
      <c r="P11" s="136"/>
      <c r="Q11" s="136"/>
      <c r="R11" s="1"/>
      <c r="S11" s="1"/>
      <c r="U11" s="41"/>
      <c r="V11" s="96">
        <v>2.7777777777777801E-2</v>
      </c>
      <c r="W11" s="96">
        <f t="shared" si="0"/>
        <v>0.97569444444444453</v>
      </c>
      <c r="X11" s="38">
        <v>2.7777777777777801E-2</v>
      </c>
      <c r="Y11"/>
      <c r="AA11" s="27" t="s">
        <v>30</v>
      </c>
      <c r="AB11" s="90">
        <v>0.27430555555555602</v>
      </c>
      <c r="AD11" s="15">
        <f t="shared" si="1"/>
        <v>0.93402777777777768</v>
      </c>
      <c r="AE11" s="58"/>
    </row>
    <row r="12" spans="1:32" ht="15" customHeight="1" x14ac:dyDescent="0.45">
      <c r="A12" s="1"/>
      <c r="B12" s="116" t="s">
        <v>117</v>
      </c>
      <c r="C12" s="116"/>
      <c r="D12" s="44"/>
      <c r="E12" s="69"/>
      <c r="F12" s="45"/>
      <c r="G12" s="9"/>
      <c r="H12" s="2"/>
      <c r="I12" s="147" t="s">
        <v>112</v>
      </c>
      <c r="J12" s="147"/>
      <c r="K12" s="30">
        <v>1</v>
      </c>
      <c r="L12" s="30">
        <v>2</v>
      </c>
      <c r="M12" s="30">
        <v>3</v>
      </c>
      <c r="N12" s="30">
        <v>4</v>
      </c>
      <c r="O12" s="30">
        <v>5</v>
      </c>
      <c r="P12" s="30">
        <v>6</v>
      </c>
      <c r="Q12" s="30" t="s">
        <v>16</v>
      </c>
      <c r="R12" s="1"/>
      <c r="S12" s="1"/>
      <c r="U12" s="41"/>
      <c r="V12" s="96">
        <v>3.125E-2</v>
      </c>
      <c r="W12" s="96">
        <f t="shared" si="0"/>
        <v>0.97222222222222232</v>
      </c>
      <c r="X12" s="38">
        <v>3.125E-2</v>
      </c>
      <c r="Y12"/>
      <c r="AA12" s="27" t="s">
        <v>4</v>
      </c>
      <c r="AB12" s="90">
        <v>0.27777777777777801</v>
      </c>
      <c r="AD12" s="15">
        <f t="shared" si="1"/>
        <v>0.93749999999999989</v>
      </c>
      <c r="AE12" s="58"/>
    </row>
    <row r="13" spans="1:32" ht="15" customHeight="1" x14ac:dyDescent="0.45">
      <c r="A13" s="8"/>
      <c r="B13" s="116" t="s">
        <v>115</v>
      </c>
      <c r="C13" s="116"/>
      <c r="D13" s="44"/>
      <c r="E13" s="46"/>
      <c r="F13" s="45"/>
      <c r="G13" s="9"/>
      <c r="H13" s="8"/>
      <c r="I13" s="144" t="s">
        <v>14</v>
      </c>
      <c r="J13" s="144"/>
      <c r="K13" s="35">
        <v>0.46875</v>
      </c>
      <c r="L13" s="34">
        <v>0.46875</v>
      </c>
      <c r="M13" s="34">
        <v>0.44791666666666669</v>
      </c>
      <c r="N13" s="34">
        <v>0.41666666666666669</v>
      </c>
      <c r="O13" s="34">
        <v>0.38541666666666669</v>
      </c>
      <c r="P13" s="34">
        <v>0.34375</v>
      </c>
      <c r="Q13" s="29" t="str" cm="1">
        <f t="array" ref="Q13">IF(OR(MaxFDP_Done&lt;&gt;"Ok",MaxFDP_AcclimatisedYN&lt;&gt;"No"),"",IF(MaxFDP_UnAccRestBefore=I13,INDEX(MaxFDP_UnAccFDPs,ROW()-ROW(MaxFDP_UnAccFDPTop),MaxFDP_NumSectors),""))</f>
        <v/>
      </c>
      <c r="R13" s="1"/>
      <c r="S13" s="1"/>
      <c r="U13" s="41"/>
      <c r="V13" s="96">
        <v>3.4722222222222203E-2</v>
      </c>
      <c r="W13" s="96">
        <f t="shared" si="0"/>
        <v>0.96875000000000011</v>
      </c>
      <c r="X13" s="38">
        <v>3.4722222222222203E-2</v>
      </c>
      <c r="Y13"/>
      <c r="AA13" s="27" t="s">
        <v>58</v>
      </c>
      <c r="AB13" s="90">
        <v>0.28125</v>
      </c>
      <c r="AD13" s="15">
        <f t="shared" si="1"/>
        <v>0.9409722222222221</v>
      </c>
      <c r="AE13" s="58"/>
    </row>
    <row r="14" spans="1:32" ht="15" customHeight="1" x14ac:dyDescent="0.45">
      <c r="A14" s="1"/>
      <c r="B14" s="116" t="s">
        <v>116</v>
      </c>
      <c r="C14" s="116"/>
      <c r="D14" s="44"/>
      <c r="E14" s="22" t="str">
        <f>IF(AND(NOT(ISBLANK(MaxFDP_WOCL_ES_Nights)),ISNUMBER(MaxFDP_SignOn_Z),ISNUMBER(MaxFDP_SignOn_Tz),ISNUMBER(MaxFDP_LSect_Dept_Tz),ISNUMBER(MaxFDP_LSect_Arr_Tz),ISNUMBER(MaxFDP_LSect_Block),ISNUMBER(MaxFDP_SignOnToBlockOut),ISNUMBER(MaxFDP_BlockInToSignOff),MaxFDP_AcclimatisedYN&lt;&gt;"",IF(MaxFDP_AcclimatisedYN="No",NOT(ISBLANK(MaxFDP_UnAccRestBefore)),TRUE),IF(MaxFDP_AcclimatisedYN="yES",NOT(ISBLANK(MaxFDP_AccTz)),TRUE),MaxFDP_SignOn_Station&lt;&gt;"",MaxFDP_LSect_Out_Station&lt;&gt;"",MaxFDP_LSect_In_Station&lt;&gt;"",ISNUMBER(MaxFDP_NumSectors),OR(NOT(ISNUMBER(MaxFDP_StbyStartZ)),ISNUMBER(MaxFDP_StbyStartZ),NOT(ISBLANK(maxFDP_StbyDecrement)))),"Ok","Err")</f>
        <v>Err</v>
      </c>
      <c r="F14" s="45"/>
      <c r="G14" s="9"/>
      <c r="H14" s="2"/>
      <c r="I14" s="144" t="s">
        <v>15</v>
      </c>
      <c r="J14" s="144"/>
      <c r="K14" s="36">
        <v>0.52083333333333337</v>
      </c>
      <c r="L14" s="15">
        <v>0.51041666666666663</v>
      </c>
      <c r="M14" s="15">
        <v>0.48958333333333331</v>
      </c>
      <c r="N14" s="15">
        <v>0.45833333333333331</v>
      </c>
      <c r="O14" s="15">
        <v>0.42708333333333331</v>
      </c>
      <c r="P14" s="15">
        <v>0.39583333333333331</v>
      </c>
      <c r="Q14" s="7" t="str" cm="1">
        <f t="array" ref="Q14">IF(OR(MaxFDP_Done&lt;&gt;"Ok",MaxFDP_AcclimatisedYN&lt;&gt;"No"),"",IF(MaxFDP_UnAccRestBefore=I14,INDEX(MaxFDP_UnAccFDPs,ROW()-ROW(MaxFDP_UnAccFDPTop),MaxFDP_NumSectors),""))</f>
        <v/>
      </c>
      <c r="R14" s="1"/>
      <c r="S14" s="1"/>
      <c r="U14" s="41"/>
      <c r="V14" s="96">
        <v>3.8194444444444399E-2</v>
      </c>
      <c r="W14" s="96">
        <f t="shared" si="0"/>
        <v>0.9652777777777779</v>
      </c>
      <c r="X14" s="38">
        <v>3.8194444444444399E-2</v>
      </c>
      <c r="Y14"/>
      <c r="AA14" s="27" t="s">
        <v>31</v>
      </c>
      <c r="AB14" s="90">
        <v>0.28472222222222199</v>
      </c>
      <c r="AD14" s="15">
        <f t="shared" si="1"/>
        <v>0.94444444444444431</v>
      </c>
      <c r="AE14" s="58"/>
    </row>
    <row r="15" spans="1:32" ht="5.0999999999999996" customHeight="1" x14ac:dyDescent="0.45">
      <c r="A15" s="1"/>
      <c r="B15" s="100"/>
      <c r="C15" s="100"/>
      <c r="D15" s="12"/>
      <c r="E15" s="12"/>
      <c r="F15" s="12"/>
      <c r="G15" s="9"/>
      <c r="H15" s="16"/>
      <c r="I15" s="135"/>
      <c r="J15" s="135"/>
      <c r="K15" s="5"/>
      <c r="L15" s="5"/>
      <c r="M15" s="5"/>
      <c r="N15" s="5"/>
      <c r="O15" s="5"/>
      <c r="P15" s="5"/>
      <c r="Q15" s="5"/>
      <c r="R15" s="1"/>
      <c r="S15" s="1"/>
      <c r="U15" s="41"/>
      <c r="V15" s="96">
        <v>4.1666666666666699E-2</v>
      </c>
      <c r="W15" s="96">
        <f t="shared" si="0"/>
        <v>0.96180555555555569</v>
      </c>
      <c r="X15" s="38">
        <v>4.1666666666666602E-2</v>
      </c>
      <c r="Y15"/>
      <c r="AA15" s="27" t="s">
        <v>60</v>
      </c>
      <c r="AB15" s="90">
        <v>0.28819444444444398</v>
      </c>
      <c r="AD15" s="15">
        <f t="shared" si="1"/>
        <v>0.94791666666666652</v>
      </c>
      <c r="AE15" s="58"/>
    </row>
    <row r="16" spans="1:32" ht="15" customHeight="1" x14ac:dyDescent="0.45">
      <c r="A16" s="1"/>
      <c r="B16" s="116" t="s">
        <v>132</v>
      </c>
      <c r="C16" s="116"/>
      <c r="D16" s="21">
        <v>4.1666666666666664E-2</v>
      </c>
      <c r="E16" s="143" t="s">
        <v>144</v>
      </c>
      <c r="F16" s="143"/>
      <c r="G16" s="9"/>
      <c r="H16" s="2"/>
      <c r="I16" s="149" t="s">
        <v>153</v>
      </c>
      <c r="J16" s="149"/>
      <c r="K16" s="149"/>
      <c r="L16" s="149"/>
      <c r="M16" s="149"/>
      <c r="N16" s="149"/>
      <c r="O16" s="149"/>
      <c r="P16" s="149"/>
      <c r="Q16" s="1"/>
      <c r="R16" s="1"/>
      <c r="S16" s="1"/>
      <c r="U16" s="41"/>
      <c r="V16" s="96">
        <v>4.5138888888888902E-2</v>
      </c>
      <c r="W16" s="96">
        <f t="shared" si="0"/>
        <v>0.95833333333333348</v>
      </c>
      <c r="X16" s="38">
        <v>4.5138888888888798E-2</v>
      </c>
      <c r="Y16"/>
      <c r="AA16" s="27" t="s">
        <v>32</v>
      </c>
      <c r="AB16" s="90">
        <v>0.29166666666666702</v>
      </c>
      <c r="AD16" s="15">
        <f t="shared" si="1"/>
        <v>0.95138888888888873</v>
      </c>
      <c r="AE16" s="58"/>
    </row>
    <row r="17" spans="1:31" ht="15" customHeight="1" x14ac:dyDescent="0.45">
      <c r="A17" s="1"/>
      <c r="B17" s="129" t="str">
        <f>IF(OR(ISBLANK(MaxFDP_LSect_Out_Station),NOT(ISNUMBER(MaxFDP_LSect_Dept_Tz)),NOT(ISNUMBER(MaxFDP_LastPushZ))),"Planned Pushback Time ???? :","Planned Push (" &amp; MaxFDP_LSect_Out_Station&amp;" @ "&amp;TEXT(MaxFDP_LastPushZ+MaxFDP_LSect_Dept_Tz,"hh:mm")&amp;" L) :")</f>
        <v>Planned Pushback Time ???? :</v>
      </c>
      <c r="C17" s="129"/>
      <c r="D17" s="75"/>
      <c r="E17" s="59" t="s">
        <v>131</v>
      </c>
      <c r="F17" s="60" t="str">
        <f>IF(AND(MaxFDP_Done="Ok",ISNUMBER(MaxFDP_LastPushZ)),IF(MaxFDP_NoExt_LatestLastPush_Z&gt;=MaxFDP_LastPushZ+IF(MaxFDP_LastPushZ&lt;MaxFDP_SignOn_Z,1,0),"+","-")&amp;TEXT(ABS(MaxFDP_NoExt_LatestLastPush_Z-MaxFDP_LastPushZ-IF(MaxFDP_LastPushZ&lt;MaxFDP_SignOn_Z,1,0)),"hh:mm"),"N/A")</f>
        <v>N/A</v>
      </c>
      <c r="G17" s="23" t="e">
        <f>ABS(MaxFDP_NoExt_LatestLastPush_Z-MaxFDP_LastPushZ)</f>
        <v>#VALUE!</v>
      </c>
      <c r="H17" s="2"/>
      <c r="I17" s="150"/>
      <c r="J17" s="150"/>
      <c r="K17" s="150"/>
      <c r="L17" s="150"/>
      <c r="M17" s="150"/>
      <c r="N17" s="150"/>
      <c r="O17" s="150"/>
      <c r="P17" s="150"/>
      <c r="Q17" s="18"/>
      <c r="R17" s="1"/>
      <c r="S17" s="1"/>
      <c r="U17" s="41"/>
      <c r="V17" s="96">
        <v>4.8611111111111098E-2</v>
      </c>
      <c r="W17" s="96">
        <f t="shared" si="0"/>
        <v>0.95486111111111127</v>
      </c>
      <c r="X17" s="38">
        <v>4.8611111111111001E-2</v>
      </c>
      <c r="Y17"/>
      <c r="AA17" s="27" t="s">
        <v>33</v>
      </c>
      <c r="AB17" s="90">
        <v>0.29513888888888901</v>
      </c>
      <c r="AC17" s="42"/>
      <c r="AD17" s="15">
        <f t="shared" si="1"/>
        <v>0.95486111111111094</v>
      </c>
      <c r="AE17" s="58"/>
    </row>
    <row r="18" spans="1:31" ht="15" customHeight="1" x14ac:dyDescent="0.45">
      <c r="A18" s="1"/>
      <c r="B18" s="116" t="s">
        <v>23</v>
      </c>
      <c r="C18" s="116"/>
      <c r="D18" s="20">
        <v>1.0416666666666701E-2</v>
      </c>
      <c r="E18" s="143" t="s">
        <v>121</v>
      </c>
      <c r="F18" s="143"/>
      <c r="G18" s="12"/>
      <c r="H18" s="2"/>
      <c r="I18" s="128" t="s">
        <v>154</v>
      </c>
      <c r="J18" s="128"/>
      <c r="K18" s="128"/>
      <c r="L18" s="128"/>
      <c r="M18" s="128"/>
      <c r="N18" s="128"/>
      <c r="O18" s="128"/>
      <c r="P18" s="128"/>
      <c r="Q18" s="5"/>
      <c r="R18" s="1"/>
      <c r="S18" s="1"/>
      <c r="U18" s="41"/>
      <c r="V18" s="96">
        <v>5.2083333333333301E-2</v>
      </c>
      <c r="W18" s="96">
        <f t="shared" si="0"/>
        <v>0.95138888888888906</v>
      </c>
      <c r="X18" s="38">
        <v>5.2083333333333197E-2</v>
      </c>
      <c r="Y18"/>
      <c r="AA18" s="27" t="s">
        <v>34</v>
      </c>
      <c r="AB18" s="90">
        <v>0.29861111111111099</v>
      </c>
      <c r="AD18" s="15">
        <f t="shared" si="1"/>
        <v>0.95833333333333315</v>
      </c>
      <c r="AE18" s="58"/>
    </row>
    <row r="19" spans="1:31" ht="15" customHeight="1" x14ac:dyDescent="0.45">
      <c r="A19" s="1"/>
      <c r="B19" s="12"/>
      <c r="C19" s="12"/>
      <c r="D19" s="130" t="str">
        <f>IF(AND(ISNUMBER(MaxFDP_LastPushZ),MaxFDP_Done="Ok"),MaxFDP_LastPushZ+MaxFDP_LSect_Block+MaxFDP_BlockInToSignOff-MaxFDP_SignOn_Z+IF(MaxFDP_LastPushZ+MaxFDP_LSect_Block+MaxFDP_BlockInToSignOff-MaxFDP_SignOn_Z&lt;0,1,0),"")</f>
        <v/>
      </c>
      <c r="E19" s="130"/>
      <c r="F19" s="130"/>
      <c r="G19" s="13"/>
      <c r="H19" s="2"/>
      <c r="I19" s="148"/>
      <c r="J19" s="148"/>
      <c r="K19" s="148"/>
      <c r="L19" s="148"/>
      <c r="M19" s="148"/>
      <c r="N19" s="148"/>
      <c r="O19" s="148"/>
      <c r="P19" s="148"/>
      <c r="Q19" s="18"/>
      <c r="R19" s="1"/>
      <c r="S19" s="1"/>
      <c r="U19" s="41"/>
      <c r="V19" s="96">
        <v>5.5555555555555601E-2</v>
      </c>
      <c r="W19" s="96">
        <f t="shared" si="0"/>
        <v>0.94791666666666685</v>
      </c>
      <c r="X19" s="38">
        <v>5.55555555555554E-2</v>
      </c>
      <c r="Y19"/>
      <c r="AA19" s="27" t="s">
        <v>35</v>
      </c>
      <c r="AB19" s="90">
        <v>0.30208333333333298</v>
      </c>
      <c r="AD19" s="15">
        <f t="shared" si="1"/>
        <v>0.96180555555555536</v>
      </c>
      <c r="AE19" s="58"/>
    </row>
    <row r="20" spans="1:31" ht="15" customHeight="1" x14ac:dyDescent="0.45">
      <c r="A20" s="1"/>
      <c r="B20" s="47" t="s">
        <v>118</v>
      </c>
      <c r="C20" s="3" t="s">
        <v>6</v>
      </c>
      <c r="D20" s="3" t="s">
        <v>8</v>
      </c>
      <c r="E20" s="10" t="s">
        <v>28</v>
      </c>
      <c r="F20" s="3" t="s">
        <v>12</v>
      </c>
      <c r="G20" s="23" t="e">
        <f>IF(MaxFDP_SignOn_L&gt;1,MaxFDP_SignOn_L-1)</f>
        <v>#VALUE!</v>
      </c>
      <c r="H20" s="2"/>
      <c r="I20" s="148"/>
      <c r="J20" s="148"/>
      <c r="K20" s="148"/>
      <c r="L20" s="148"/>
      <c r="M20" s="148"/>
      <c r="N20" s="148"/>
      <c r="O20" s="148"/>
      <c r="P20" s="148"/>
      <c r="Q20" s="18"/>
      <c r="R20" s="1"/>
      <c r="S20" s="1"/>
      <c r="U20" s="41"/>
      <c r="V20" s="96">
        <v>5.9027777777777797E-2</v>
      </c>
      <c r="W20" s="96">
        <f t="shared" si="0"/>
        <v>0.94444444444444464</v>
      </c>
      <c r="X20" s="38">
        <v>5.9027777777777603E-2</v>
      </c>
      <c r="Y20"/>
      <c r="AA20" s="27" t="s">
        <v>36</v>
      </c>
      <c r="AB20" s="90">
        <v>0.30555555555555602</v>
      </c>
      <c r="AD20" s="15">
        <f t="shared" si="1"/>
        <v>0.96527777777777757</v>
      </c>
      <c r="AE20" s="58"/>
    </row>
    <row r="21" spans="1:31" ht="15" customHeight="1" x14ac:dyDescent="0.45">
      <c r="A21" s="1"/>
      <c r="B21" s="99" t="s">
        <v>9</v>
      </c>
      <c r="C21" s="25" t="str">
        <f>IF(NOT(ISBLANK(MaxFDP_SignOn_Station)),MaxFDP_SignOn_Station,"N/A")</f>
        <v>N/A</v>
      </c>
      <c r="D21" s="66" t="str">
        <f>IF(ISNUMBER(MaxFDP_SignOn_Z),MaxFDP_SignOn_Z,"N/A")</f>
        <v>N/A</v>
      </c>
      <c r="E21" s="14" t="str">
        <f>IF(ISNUMBER(MaxFDP_SignOn_Tz),MaxFDP_SignOn_Tz,"N/A")</f>
        <v>N/A</v>
      </c>
      <c r="F21" s="67" t="str">
        <f>IF(AND(ISNUMBER(MaxFDP_SignOn_Z),ISNUMBER(MaxFDP_SignOn_Tz)),TIME(HOUR(MaxFDP_SignOn_Z+MaxFDP_SignOn_Tz),MINUTE(MaxFDP_SignOn_Z+MaxFDP_SignOn_Tz),0),"N/A")</f>
        <v>N/A</v>
      </c>
      <c r="G21" s="11"/>
      <c r="H21" s="2"/>
      <c r="I21" s="148"/>
      <c r="J21" s="148"/>
      <c r="K21" s="148"/>
      <c r="L21" s="148"/>
      <c r="M21" s="148"/>
      <c r="N21" s="148"/>
      <c r="O21" s="148"/>
      <c r="P21" s="148"/>
      <c r="Q21" s="18"/>
      <c r="R21" s="1"/>
      <c r="S21" s="1"/>
      <c r="U21" s="41"/>
      <c r="V21" s="96">
        <v>6.25E-2</v>
      </c>
      <c r="W21" s="96">
        <f t="shared" si="0"/>
        <v>0.94097222222222243</v>
      </c>
      <c r="X21" s="38">
        <v>6.2499999999999799E-2</v>
      </c>
      <c r="Y21"/>
      <c r="AA21" s="27" t="s">
        <v>59</v>
      </c>
      <c r="AB21" s="90">
        <v>0.30902777777777801</v>
      </c>
      <c r="AD21" s="15">
        <f t="shared" si="1"/>
        <v>0.96874999999999978</v>
      </c>
      <c r="AE21" s="58"/>
    </row>
    <row r="22" spans="1:31" ht="15" customHeight="1" thickBot="1" x14ac:dyDescent="0.5">
      <c r="A22" s="1"/>
      <c r="B22" s="99" t="s">
        <v>11</v>
      </c>
      <c r="C22" s="110" t="str">
        <f>IF(ISNUMBER(MaxFDP_MaxFDP),MaxFDP_MaxFDP,"N/A")</f>
        <v>N/A</v>
      </c>
      <c r="D22" s="111"/>
      <c r="E22" s="111"/>
      <c r="F22" s="112"/>
      <c r="G22" s="11"/>
      <c r="H22" s="2"/>
      <c r="I22" s="148"/>
      <c r="J22" s="148"/>
      <c r="K22" s="148"/>
      <c r="L22" s="148"/>
      <c r="M22" s="148"/>
      <c r="N22" s="148"/>
      <c r="O22" s="148"/>
      <c r="P22" s="148"/>
      <c r="Q22" s="18"/>
      <c r="R22" s="1"/>
      <c r="S22" s="1"/>
      <c r="U22" s="41"/>
      <c r="V22" s="96">
        <v>6.5972222222222196E-2</v>
      </c>
      <c r="W22" s="96">
        <f t="shared" si="0"/>
        <v>0.93750000000000022</v>
      </c>
      <c r="X22" s="39"/>
      <c r="Y22"/>
      <c r="AA22" s="27" t="s">
        <v>37</v>
      </c>
      <c r="AB22" s="90">
        <v>0.3125</v>
      </c>
      <c r="AD22" s="15">
        <f t="shared" si="1"/>
        <v>0.97222222222222199</v>
      </c>
      <c r="AE22" s="58"/>
    </row>
    <row r="23" spans="1:31" ht="15" customHeight="1" thickTop="1" x14ac:dyDescent="0.45">
      <c r="A23" s="1"/>
      <c r="B23" s="99" t="s">
        <v>18</v>
      </c>
      <c r="C23" s="76">
        <f>MaxFDP_LSect_Out_Station</f>
        <v>0</v>
      </c>
      <c r="D23" s="84" t="str">
        <f>IF(AND(ISNUMBER(MaxFDP_LastIn_Z),ISNUMBER(MaxFDP_LSect_Block)),MaxFDP_LastIn_Z-MaxFDP_LSect_Block+IF(MaxFDP_LastIn_Z-MaxFDP_LSect_Block&lt;0,1,0),"N/A")</f>
        <v>N/A</v>
      </c>
      <c r="E23" s="77">
        <f>MaxFDP_LSect_Dept_Tz</f>
        <v>0</v>
      </c>
      <c r="F23" s="78" t="str">
        <f>IF(AND(ISNUMBER(MaxFDP_NoExt_LatestLastPush_Z),ISNUMBER(MaxFDP_LSect_Dept_Tz)),TIME(HOUR(MaxFDP_NoExt_LatestLastPush_Z+MaxFDP_LSect_Dept_Tz),MINUTE(MaxFDP_NoExt_LatestLastPush_Z+MaxFDP_LSect_Dept_Tz),0),"N/A")</f>
        <v>N/A</v>
      </c>
      <c r="G23" s="11"/>
      <c r="H23" s="2"/>
      <c r="I23" s="148"/>
      <c r="J23" s="148"/>
      <c r="K23" s="148"/>
      <c r="L23" s="148"/>
      <c r="M23" s="148"/>
      <c r="N23" s="148"/>
      <c r="O23" s="148"/>
      <c r="P23" s="148"/>
      <c r="Q23" s="18"/>
      <c r="R23" s="1"/>
      <c r="S23" s="80"/>
      <c r="U23" s="41"/>
      <c r="V23" s="96">
        <v>6.9444444444444406E-2</v>
      </c>
      <c r="W23" s="96">
        <f t="shared" si="0"/>
        <v>0.93402777777777801</v>
      </c>
      <c r="X23" s="39"/>
      <c r="Y23"/>
      <c r="AA23" s="27" t="s">
        <v>0</v>
      </c>
      <c r="AB23" s="90">
        <v>0.31597222222222199</v>
      </c>
      <c r="AD23" s="15">
        <f t="shared" si="1"/>
        <v>0.9756944444444442</v>
      </c>
      <c r="AE23" s="58"/>
    </row>
    <row r="24" spans="1:31" ht="15" customHeight="1" x14ac:dyDescent="0.45">
      <c r="A24" s="1"/>
      <c r="B24" s="99" t="s">
        <v>17</v>
      </c>
      <c r="C24" s="113" t="str">
        <f>IF(ISNUMBER(MaxFDP_LSect_Block),MaxFDP_LSect_Block,"N/A")</f>
        <v>N/A</v>
      </c>
      <c r="D24" s="114"/>
      <c r="E24" s="114"/>
      <c r="F24" s="115"/>
      <c r="G24" s="11"/>
      <c r="H24" s="2"/>
      <c r="I24" s="127" t="s">
        <v>151</v>
      </c>
      <c r="J24" s="127"/>
      <c r="K24" s="127"/>
      <c r="L24" s="127"/>
      <c r="M24" s="127"/>
      <c r="N24" s="127"/>
      <c r="O24" s="127"/>
      <c r="P24" s="127"/>
      <c r="Q24" s="49"/>
      <c r="R24" s="1"/>
      <c r="S24" s="1"/>
      <c r="U24" s="41"/>
      <c r="V24" s="96">
        <v>7.2916666666666699E-2</v>
      </c>
      <c r="W24" s="96">
        <f t="shared" si="0"/>
        <v>0.9305555555555558</v>
      </c>
      <c r="X24" s="39"/>
      <c r="Y24"/>
      <c r="AA24" s="27" t="s">
        <v>75</v>
      </c>
      <c r="AB24" s="90">
        <v>0.31944444444444398</v>
      </c>
      <c r="AD24" s="15">
        <f t="shared" si="1"/>
        <v>0.97916666666666641</v>
      </c>
      <c r="AE24" s="74"/>
    </row>
    <row r="25" spans="1:31" ht="15" customHeight="1" x14ac:dyDescent="0.45">
      <c r="A25" s="1"/>
      <c r="B25" s="99" t="s">
        <v>20</v>
      </c>
      <c r="C25" s="123">
        <f>MaxFDP_LSect_In_Station</f>
        <v>0</v>
      </c>
      <c r="D25" s="83" t="str">
        <f>IF(AND(ISNUMBER(MaxFDP_BlockInToSignOff),ISNUMBER(MaxFDP_SignOff_Z)),MaxFDP_SignOff_Z-MaxFDP_BlockInToSignOff+IF(MaxFDP_SignOff_Z-MaxFDP_BlockInToSignOff&lt;0,1,0),"N/A")</f>
        <v>N/A</v>
      </c>
      <c r="E25" s="125">
        <f>MaxFDP_LSect_Arr_Tz</f>
        <v>0</v>
      </c>
      <c r="F25" s="72" t="str">
        <f>IF(AND(ISNUMBER(MaxFDP_LastIn_Z),ISNUMBER(MaxFDP_LSect_Arr_Tz)),TIME(HOUR(MaxFDP_LastIn_Z+MaxFDP_LSect_Arr_Tz),MINUTE(MaxFDP_LastIn_Z+MaxFDP_LSect_Arr_Tz),0),"N/A")</f>
        <v>N/A</v>
      </c>
      <c r="G25" s="11"/>
      <c r="H25" s="2"/>
      <c r="I25" s="127"/>
      <c r="J25" s="127"/>
      <c r="K25" s="127"/>
      <c r="L25" s="127"/>
      <c r="M25" s="127"/>
      <c r="N25" s="127"/>
      <c r="O25" s="127"/>
      <c r="P25" s="127"/>
      <c r="Q25" s="49"/>
      <c r="R25" s="1"/>
      <c r="S25" s="1"/>
      <c r="T25"/>
      <c r="U25" s="41"/>
      <c r="V25" s="96">
        <v>7.6388888888888895E-2</v>
      </c>
      <c r="W25" s="96">
        <f t="shared" si="0"/>
        <v>0.92708333333333359</v>
      </c>
      <c r="X25" s="39"/>
      <c r="Y25"/>
      <c r="AA25" s="27" t="s">
        <v>113</v>
      </c>
      <c r="AB25" s="90">
        <v>0.32291666666666702</v>
      </c>
      <c r="AD25" s="15">
        <f t="shared" si="1"/>
        <v>0.98263888888888862</v>
      </c>
      <c r="AE25" s="58"/>
    </row>
    <row r="26" spans="1:31" ht="15" customHeight="1" thickBot="1" x14ac:dyDescent="0.5">
      <c r="A26" s="1"/>
      <c r="B26" s="99" t="s">
        <v>19</v>
      </c>
      <c r="C26" s="124"/>
      <c r="D26" s="81" t="str">
        <f>IF(ISNUMBER(MaxFDP_Signoff_Raw),MaxFDP_Signoff_Raw,"N/A")</f>
        <v>N/A</v>
      </c>
      <c r="E26" s="126"/>
      <c r="F26" s="73" t="str">
        <f>IF(AND(ISNUMBER(MaxFDP_SignOff_Z),ISNUMBER(MaxFDP_LSect_Arr_Tz)),TIME(HOUR(MaxFDP_SignOff_Z+MaxFDP_LSect_Arr_Tz),MINUTE(MaxFDP_SignOff_Z+MaxFDP_LSect_Arr_Tz),0),"N/A")</f>
        <v>N/A</v>
      </c>
      <c r="G26" s="9"/>
      <c r="H26" s="2"/>
      <c r="I26" s="127"/>
      <c r="J26" s="127"/>
      <c r="K26" s="127"/>
      <c r="L26" s="127"/>
      <c r="M26" s="127"/>
      <c r="N26" s="127"/>
      <c r="O26" s="127"/>
      <c r="P26" s="127"/>
      <c r="Q26" s="49"/>
      <c r="R26" s="1"/>
      <c r="S26" s="1"/>
      <c r="T26"/>
      <c r="U26" s="41"/>
      <c r="V26" s="96">
        <v>7.9861111111111105E-2</v>
      </c>
      <c r="W26" s="96">
        <f t="shared" si="0"/>
        <v>0.92361111111111138</v>
      </c>
      <c r="X26" s="39"/>
      <c r="Y26"/>
      <c r="AA26" s="27" t="s">
        <v>43</v>
      </c>
      <c r="AB26" s="90">
        <v>0.32638888888888901</v>
      </c>
      <c r="AD26" s="15">
        <f t="shared" si="1"/>
        <v>0.98611111111111083</v>
      </c>
      <c r="AE26" s="58"/>
    </row>
    <row r="27" spans="1:31" ht="15" customHeight="1" thickTop="1" x14ac:dyDescent="0.45">
      <c r="A27" s="1"/>
      <c r="B27" s="99" t="s">
        <v>147</v>
      </c>
      <c r="C27" s="107">
        <f>1/24</f>
        <v>4.1666666666666664E-2</v>
      </c>
      <c r="D27" s="108"/>
      <c r="E27" s="108"/>
      <c r="F27" s="109"/>
      <c r="G27" s="9"/>
      <c r="H27" s="1"/>
      <c r="I27" s="127" t="s">
        <v>152</v>
      </c>
      <c r="J27" s="127"/>
      <c r="K27" s="127"/>
      <c r="L27" s="127"/>
      <c r="M27" s="127"/>
      <c r="N27" s="127"/>
      <c r="O27" s="127"/>
      <c r="P27" s="127"/>
      <c r="Q27" s="49"/>
      <c r="R27" s="1"/>
      <c r="S27" s="1"/>
      <c r="T27"/>
      <c r="U27" s="41"/>
      <c r="V27" s="96">
        <v>8.3333333333333301E-2</v>
      </c>
      <c r="W27" s="96">
        <f t="shared" si="0"/>
        <v>0.92013888888888917</v>
      </c>
      <c r="Y27"/>
      <c r="AA27" s="27" t="s">
        <v>1</v>
      </c>
      <c r="AB27" s="90">
        <v>0.32986111111111099</v>
      </c>
      <c r="AD27" s="15">
        <f t="shared" si="1"/>
        <v>0.98958333333333304</v>
      </c>
      <c r="AE27" s="58"/>
    </row>
    <row r="28" spans="1:31" ht="15" customHeight="1" x14ac:dyDescent="0.45">
      <c r="A28" s="1"/>
      <c r="B28" s="99" t="s">
        <v>19</v>
      </c>
      <c r="C28" s="53">
        <f>MaxFDP_LSect_In_Station</f>
        <v>0</v>
      </c>
      <c r="D28" s="82" t="str">
        <f>IFERROR(MaxFDP_SignOff_Z+MaxFDP_FDPExtension,"N/A")</f>
        <v>N/A</v>
      </c>
      <c r="E28" s="54">
        <f>E25</f>
        <v>0</v>
      </c>
      <c r="F28" s="68" t="str">
        <f>IFERROR(TIME(HOUR(MaxFDP_SignOff_Ext_Z+MaxFDP_LSect_Arr_Tz),MINUTE(MaxFDP_SignOff_Ext_Z+MaxFDP_LSect_Arr_Tz),0),"N/A")</f>
        <v>N/A</v>
      </c>
      <c r="G28" s="19"/>
      <c r="H28" s="1"/>
      <c r="I28" s="127"/>
      <c r="J28" s="127"/>
      <c r="K28" s="127"/>
      <c r="L28" s="127"/>
      <c r="M28" s="127"/>
      <c r="N28" s="127"/>
      <c r="O28" s="127"/>
      <c r="P28" s="127"/>
      <c r="Q28" s="1"/>
      <c r="R28" s="1"/>
      <c r="S28" s="80"/>
      <c r="T28"/>
      <c r="U28" s="41"/>
      <c r="V28" s="96">
        <v>8.6805555555555594E-2</v>
      </c>
      <c r="W28" s="96">
        <f t="shared" si="0"/>
        <v>0.91666666666666696</v>
      </c>
      <c r="X28" s="39"/>
      <c r="Y28"/>
      <c r="AA28" s="27" t="s">
        <v>89</v>
      </c>
      <c r="AB28" s="90">
        <v>0.33333333333333298</v>
      </c>
      <c r="AD28" s="15">
        <f t="shared" si="1"/>
        <v>0.99305555555555525</v>
      </c>
      <c r="AE28" s="58"/>
    </row>
    <row r="29" spans="1:31" ht="15" customHeight="1" x14ac:dyDescent="0.45">
      <c r="A29" s="1"/>
      <c r="B29" s="99" t="s">
        <v>150</v>
      </c>
      <c r="C29" s="119">
        <f>2/24</f>
        <v>8.3333333333333329E-2</v>
      </c>
      <c r="D29" s="120"/>
      <c r="E29" s="120"/>
      <c r="F29" s="121"/>
      <c r="G29" s="9"/>
      <c r="H29" s="1"/>
      <c r="I29" s="127"/>
      <c r="J29" s="127"/>
      <c r="K29" s="127"/>
      <c r="L29" s="127"/>
      <c r="M29" s="127"/>
      <c r="N29" s="127"/>
      <c r="O29" s="127"/>
      <c r="P29" s="127"/>
      <c r="Q29" s="1"/>
      <c r="R29" s="1"/>
      <c r="S29" s="1"/>
      <c r="T29"/>
      <c r="U29" s="41"/>
      <c r="V29" s="96">
        <v>9.0277777777777804E-2</v>
      </c>
      <c r="W29" s="96">
        <f t="shared" si="0"/>
        <v>0.91319444444444475</v>
      </c>
      <c r="X29" s="39"/>
      <c r="Y29"/>
      <c r="AA29" s="27" t="s">
        <v>5</v>
      </c>
      <c r="AB29" s="90">
        <v>0.33680555555555602</v>
      </c>
      <c r="AD29" s="15">
        <f t="shared" si="1"/>
        <v>0.99652777777777746</v>
      </c>
      <c r="AE29" s="58"/>
    </row>
    <row r="30" spans="1:31" ht="15" customHeight="1" x14ac:dyDescent="0.45">
      <c r="A30" s="1"/>
      <c r="B30" s="99" t="s">
        <v>19</v>
      </c>
      <c r="C30" s="101">
        <f>MaxFDP_LSect_In_Station</f>
        <v>0</v>
      </c>
      <c r="D30" s="102" t="str">
        <f>IFERROR(MaxFDP_SignOff_Z+MaxFDP_FDPExtensionHomeBase,"N/A")</f>
        <v>N/A</v>
      </c>
      <c r="E30" s="103">
        <f>E25</f>
        <v>0</v>
      </c>
      <c r="F30" s="104" t="str">
        <f>IFERROR(TIME(HOUR(MaxFDP_SignOff_ExtHomeBase_Z+MaxFDP_LSect_Arr_Tz),MINUTE(MaxFDP_SignOff_ExtHomeBase_Z+MaxFDP_LSect_Arr_Tz),0),"N/A")</f>
        <v>N/A</v>
      </c>
      <c r="G30" s="9"/>
      <c r="H30" s="1"/>
      <c r="I30" s="127"/>
      <c r="J30" s="127"/>
      <c r="K30" s="127"/>
      <c r="L30" s="127"/>
      <c r="M30" s="127"/>
      <c r="N30" s="127"/>
      <c r="O30" s="127"/>
      <c r="P30" s="127"/>
      <c r="Q30" s="1"/>
      <c r="R30" s="1"/>
      <c r="S30" s="1"/>
      <c r="T30"/>
      <c r="U30" s="41"/>
      <c r="V30" s="96">
        <v>9.375E-2</v>
      </c>
      <c r="W30" s="96">
        <f t="shared" si="0"/>
        <v>0.90972222222222254</v>
      </c>
      <c r="X30" s="39"/>
      <c r="Y30"/>
      <c r="AA30" s="27" t="s">
        <v>64</v>
      </c>
      <c r="AB30" s="90">
        <v>0.34027777777777801</v>
      </c>
      <c r="AD30" s="15">
        <f t="shared" si="1"/>
        <v>0</v>
      </c>
      <c r="AE30" s="58"/>
    </row>
    <row r="31" spans="1:31" ht="15" customHeight="1" x14ac:dyDescent="0.45">
      <c r="A31" s="1"/>
      <c r="B31" s="19"/>
      <c r="C31" s="19"/>
      <c r="D31" s="19"/>
      <c r="E31" s="19"/>
      <c r="F31" s="19"/>
      <c r="G31" s="9"/>
      <c r="H31" s="1"/>
      <c r="I31" s="127"/>
      <c r="J31" s="127"/>
      <c r="K31" s="127"/>
      <c r="L31" s="127"/>
      <c r="M31" s="127"/>
      <c r="N31" s="127"/>
      <c r="O31" s="127"/>
      <c r="P31" s="127"/>
      <c r="Q31" s="1"/>
      <c r="R31" s="1"/>
      <c r="S31" s="1"/>
      <c r="T31"/>
      <c r="U31" s="41"/>
      <c r="V31" s="96">
        <v>9.7222222222222196E-2</v>
      </c>
      <c r="W31" s="96">
        <f t="shared" si="0"/>
        <v>0.90625000000000033</v>
      </c>
      <c r="X31" s="39"/>
      <c r="Y31"/>
      <c r="AA31" s="27" t="s">
        <v>82</v>
      </c>
      <c r="AB31" s="90">
        <v>0.34375</v>
      </c>
      <c r="AD31" s="15">
        <f t="shared" si="1"/>
        <v>3.472222222222222E-3</v>
      </c>
      <c r="AE31" s="58"/>
    </row>
    <row r="32" spans="1:31" ht="15" customHeight="1" x14ac:dyDescent="0.45">
      <c r="A32" s="1"/>
      <c r="B32" s="118" t="str">
        <f>"Max FDP Last Sector Push from "&amp;IF(ISBLANK(MaxFDP_LSect_Out_Station),"????",MaxFDP_LSect_Out_Station)&amp; " (to "&amp;IF(ISBLANK(MaxFDP_LSect_In_Station),"????",MaxFDP_LSect_In_Station)&amp;")"</f>
        <v>Max FDP Last Sector Push from ???? (to ????)</v>
      </c>
      <c r="C32" s="118"/>
      <c r="D32" s="118"/>
      <c r="E32" s="118"/>
      <c r="F32" s="118"/>
      <c r="G32" s="9"/>
      <c r="H32" s="1"/>
      <c r="I32" s="127"/>
      <c r="J32" s="127"/>
      <c r="K32" s="127"/>
      <c r="L32" s="127"/>
      <c r="M32" s="127"/>
      <c r="N32" s="127"/>
      <c r="O32" s="127"/>
      <c r="P32" s="127"/>
      <c r="Q32" s="1"/>
      <c r="R32" s="1"/>
      <c r="S32" s="1"/>
      <c r="T32"/>
      <c r="U32" s="41"/>
      <c r="V32" s="96">
        <v>0.100694444444444</v>
      </c>
      <c r="W32" s="96">
        <f t="shared" si="0"/>
        <v>0.90277777777777812</v>
      </c>
      <c r="X32" s="39"/>
      <c r="Y32"/>
      <c r="AA32" s="27" t="s">
        <v>81</v>
      </c>
      <c r="AB32" s="90">
        <v>0.34722222222222199</v>
      </c>
      <c r="AD32" s="15">
        <f t="shared" si="1"/>
        <v>6.9444444444444441E-3</v>
      </c>
      <c r="AE32" s="58"/>
    </row>
    <row r="33" spans="1:31" ht="14.25" customHeight="1" x14ac:dyDescent="0.45">
      <c r="A33" s="2"/>
      <c r="B33" s="116" t="s">
        <v>27</v>
      </c>
      <c r="C33" s="116"/>
      <c r="D33" s="117"/>
      <c r="E33" s="85" t="str">
        <f>MaxFDP_NoExt_LatestLastPush_Z</f>
        <v>N/A</v>
      </c>
      <c r="F33" s="70" t="str">
        <f>IFERROR(TIME(HOUR(MaxFDP_NoExt_LatestLastPush_Z+MaxFDP_LSect_Dept_Tz),MINUTE(MaxFDP_NoExt_LatestLastPush_Z+MaxFDP_LSect_Dept_Tz),0),"N/A")</f>
        <v>N/A</v>
      </c>
      <c r="G33" s="9"/>
      <c r="H33" s="2"/>
      <c r="I33" s="127" t="s">
        <v>155</v>
      </c>
      <c r="J33" s="127"/>
      <c r="K33" s="127"/>
      <c r="L33" s="127"/>
      <c r="M33" s="127"/>
      <c r="N33" s="127"/>
      <c r="O33" s="127"/>
      <c r="P33" s="127"/>
      <c r="Q33" s="55"/>
      <c r="R33" s="55"/>
      <c r="S33" s="55"/>
      <c r="T33"/>
      <c r="U33" s="41"/>
      <c r="V33" s="96">
        <v>0.114583333333333</v>
      </c>
      <c r="W33" s="96">
        <f t="shared" si="0"/>
        <v>0.89930555555555591</v>
      </c>
      <c r="X33" s="39"/>
      <c r="Y33"/>
      <c r="AA33" s="27" t="s">
        <v>83</v>
      </c>
      <c r="AB33" s="90">
        <v>0.35069444444444398</v>
      </c>
      <c r="AD33" s="15">
        <f t="shared" si="1"/>
        <v>1.0416666666666666E-2</v>
      </c>
      <c r="AE33" s="58"/>
    </row>
    <row r="34" spans="1:31" x14ac:dyDescent="0.45">
      <c r="A34" s="2"/>
      <c r="B34" s="116" t="s">
        <v>149</v>
      </c>
      <c r="C34" s="116"/>
      <c r="D34" s="117"/>
      <c r="E34" s="86" t="str">
        <f>IFERROR(MaxFDP_NoExt_LatestLastPush_Z+MaxFDP_FDPExtension,"N/A")</f>
        <v>N/A</v>
      </c>
      <c r="F34" s="71" t="str">
        <f>IFERROR(TIME(HOUR(MaxFDP_NoExt_LatestLastPush_Z+MaxFDP_FDPExtension+MaxFDP_LSect_Dept_Tz),MINUTE(MaxFDP_NoExt_LatestLastPush_Z+MaxFDP_FDPExtension+MaxFDP_LSect_Dept_Tz),0),"N/A")</f>
        <v>N/A</v>
      </c>
      <c r="G34" s="9"/>
      <c r="H34" s="98"/>
      <c r="I34" s="127"/>
      <c r="J34" s="127"/>
      <c r="K34" s="127"/>
      <c r="L34" s="127"/>
      <c r="M34" s="127"/>
      <c r="N34" s="127"/>
      <c r="O34" s="127"/>
      <c r="P34" s="127"/>
      <c r="Q34" s="2"/>
      <c r="R34" s="2"/>
      <c r="S34" s="2"/>
      <c r="T34"/>
      <c r="U34" s="41"/>
      <c r="V34" s="96">
        <v>0.118055555555556</v>
      </c>
      <c r="W34" s="96">
        <f t="shared" si="0"/>
        <v>0.8958333333333337</v>
      </c>
      <c r="X34" s="39"/>
      <c r="Y34"/>
      <c r="AA34" s="27" t="s">
        <v>99</v>
      </c>
      <c r="AB34" s="90">
        <v>0.35416666666666702</v>
      </c>
      <c r="AD34" s="15">
        <f t="shared" si="1"/>
        <v>1.3888888888888888E-2</v>
      </c>
      <c r="AE34" s="58"/>
    </row>
    <row r="35" spans="1:31" x14ac:dyDescent="0.45">
      <c r="A35" s="2"/>
      <c r="B35" s="116" t="s">
        <v>148</v>
      </c>
      <c r="C35" s="116"/>
      <c r="D35" s="117"/>
      <c r="E35" s="105" t="str">
        <f>IFERROR(MaxFDP_NoExt_LatestLastPush_Z+MaxFDP_FDPExtensionHomeBase,"N/A")</f>
        <v>N/A</v>
      </c>
      <c r="F35" s="106" t="str">
        <f>IFERROR(TIME(HOUR(MaxFDP_NoExt_LatestLastPush_Z+MaxFDP_FDPExtensionHomeBase+MaxFDP_LSect_Dept_Tz),MINUTE(MaxFDP_NoExt_LatestLastPush_Z+MaxFDP_FDPExtensionHomeBase+MaxFDP_LSect_Dept_Tz),0),"N/A")</f>
        <v>N/A</v>
      </c>
      <c r="G35" s="9"/>
      <c r="H35" s="2"/>
      <c r="I35" s="127"/>
      <c r="J35" s="127"/>
      <c r="K35" s="127"/>
      <c r="L35" s="127"/>
      <c r="M35" s="127"/>
      <c r="N35" s="127"/>
      <c r="O35" s="127"/>
      <c r="P35" s="127"/>
      <c r="Q35" s="2"/>
      <c r="R35" s="55"/>
      <c r="S35" s="55"/>
      <c r="T35"/>
      <c r="U35" s="41"/>
      <c r="V35" s="96">
        <v>0.121527777777778</v>
      </c>
      <c r="W35" s="96">
        <f t="shared" si="0"/>
        <v>0.89236111111111149</v>
      </c>
      <c r="X35" s="39"/>
      <c r="Y35"/>
      <c r="AA35" s="27" t="s">
        <v>98</v>
      </c>
      <c r="AB35" s="90">
        <v>0.35763888888888901</v>
      </c>
      <c r="AD35" s="15">
        <f t="shared" si="1"/>
        <v>1.7361111111111112E-2</v>
      </c>
      <c r="AE35" s="58"/>
    </row>
    <row r="36" spans="1:31" ht="10.050000000000001" customHeight="1" x14ac:dyDescent="0.45">
      <c r="A36" s="2"/>
      <c r="B36" s="11"/>
      <c r="C36" s="11"/>
      <c r="D36" s="11"/>
      <c r="E36" s="11"/>
      <c r="F36" s="11"/>
      <c r="G36" s="11"/>
      <c r="H36" s="2"/>
      <c r="I36" s="127"/>
      <c r="J36" s="127"/>
      <c r="K36" s="127"/>
      <c r="L36" s="127"/>
      <c r="M36" s="127"/>
      <c r="N36" s="127"/>
      <c r="O36" s="127"/>
      <c r="P36" s="127"/>
      <c r="Q36" s="2"/>
      <c r="R36" s="2"/>
      <c r="S36" s="2"/>
      <c r="T36"/>
      <c r="U36" s="41"/>
      <c r="V36" s="96">
        <v>0.125</v>
      </c>
      <c r="W36" s="96">
        <f t="shared" si="0"/>
        <v>0.88888888888888928</v>
      </c>
      <c r="X36" s="39"/>
      <c r="Y36"/>
      <c r="AA36" s="27" t="s">
        <v>44</v>
      </c>
      <c r="AB36" s="90">
        <v>0.36111111111111099</v>
      </c>
      <c r="AD36" s="15">
        <f t="shared" si="1"/>
        <v>2.0833333333333336E-2</v>
      </c>
      <c r="AE36" s="58"/>
    </row>
    <row r="37" spans="1:31" x14ac:dyDescent="0.45">
      <c r="A37" s="2"/>
      <c r="B37" s="55"/>
      <c r="C37" s="2"/>
      <c r="D37" s="2"/>
      <c r="E37" s="2"/>
      <c r="F37" s="2"/>
      <c r="G37" s="2"/>
      <c r="H37" s="2"/>
      <c r="I37" s="2"/>
      <c r="J37" s="2"/>
      <c r="K37" s="2"/>
      <c r="L37" s="2"/>
      <c r="M37" s="2"/>
      <c r="N37" s="2"/>
      <c r="O37" s="2"/>
      <c r="P37" s="2"/>
      <c r="Q37" s="2"/>
      <c r="R37" s="2"/>
      <c r="S37" s="2"/>
      <c r="U37"/>
      <c r="V37" s="96">
        <v>0.12847222222222199</v>
      </c>
      <c r="W37" s="96">
        <f t="shared" si="0"/>
        <v>0.88541666666666707</v>
      </c>
      <c r="X37" s="39"/>
      <c r="Y37"/>
      <c r="AA37" s="27" t="s">
        <v>2</v>
      </c>
      <c r="AB37" s="90">
        <v>0.36458333333333298</v>
      </c>
      <c r="AD37" s="15">
        <f t="shared" si="1"/>
        <v>2.4305555555555559E-2</v>
      </c>
      <c r="AE37" s="58"/>
    </row>
    <row r="38" spans="1:31" x14ac:dyDescent="0.45">
      <c r="A38" s="2"/>
      <c r="B38" s="55"/>
      <c r="C38" s="2"/>
      <c r="D38" s="2"/>
      <c r="E38" s="2"/>
      <c r="F38" s="2"/>
      <c r="G38" s="2"/>
      <c r="H38" s="2"/>
      <c r="I38" s="2"/>
      <c r="J38" s="2"/>
      <c r="K38" s="2"/>
      <c r="L38" s="2"/>
      <c r="M38" s="2"/>
      <c r="N38" s="2"/>
      <c r="O38" s="2"/>
      <c r="P38" s="2"/>
      <c r="Q38" s="2"/>
      <c r="R38" s="2"/>
      <c r="S38" s="2"/>
      <c r="U38"/>
      <c r="V38" s="96">
        <v>0.131944444444444</v>
      </c>
      <c r="W38" s="96">
        <f t="shared" si="0"/>
        <v>0.88194444444444486</v>
      </c>
      <c r="X38" s="39"/>
      <c r="Y38"/>
      <c r="AA38" s="27" t="s">
        <v>46</v>
      </c>
      <c r="AB38" s="90">
        <v>0.36805555555555602</v>
      </c>
      <c r="AD38" s="15">
        <f t="shared" si="1"/>
        <v>2.7777777777777783E-2</v>
      </c>
      <c r="AE38" s="58"/>
    </row>
    <row r="39" spans="1:31" x14ac:dyDescent="0.45">
      <c r="A39" s="2"/>
      <c r="B39" s="55"/>
      <c r="C39" s="2"/>
      <c r="D39" s="2"/>
      <c r="E39" s="2"/>
      <c r="F39" s="2"/>
      <c r="G39" s="2"/>
      <c r="H39" s="2"/>
      <c r="I39" s="2"/>
      <c r="J39" s="2"/>
      <c r="K39" s="2"/>
      <c r="L39" s="2"/>
      <c r="M39" s="2"/>
      <c r="N39" s="2"/>
      <c r="O39" s="2"/>
      <c r="P39" s="2"/>
      <c r="Q39" s="2"/>
      <c r="R39" s="2"/>
      <c r="S39" s="2"/>
      <c r="U39"/>
      <c r="V39" s="96">
        <v>0.13541666666666699</v>
      </c>
      <c r="W39" s="96">
        <f t="shared" si="0"/>
        <v>0.87847222222222265</v>
      </c>
      <c r="X39" s="39"/>
      <c r="Y39"/>
      <c r="AA39" s="27" t="s">
        <v>129</v>
      </c>
      <c r="AB39" s="90">
        <v>0.37152777777777801</v>
      </c>
      <c r="AD39" s="15">
        <f t="shared" si="1"/>
        <v>3.1250000000000007E-2</v>
      </c>
      <c r="AE39" s="58"/>
    </row>
    <row r="40" spans="1:31" x14ac:dyDescent="0.45">
      <c r="A40" s="2"/>
      <c r="B40" s="55"/>
      <c r="C40" s="2"/>
      <c r="D40" s="2"/>
      <c r="E40" s="65"/>
      <c r="F40" s="2"/>
      <c r="G40" s="2"/>
      <c r="H40" s="2"/>
      <c r="I40" s="2"/>
      <c r="J40" s="2"/>
      <c r="K40" s="2"/>
      <c r="L40" s="2"/>
      <c r="M40" s="2"/>
      <c r="N40" s="2"/>
      <c r="O40" s="2"/>
      <c r="P40" s="2"/>
      <c r="Q40" s="2"/>
      <c r="R40" s="2"/>
      <c r="S40" s="2"/>
      <c r="U40"/>
      <c r="V40" s="96">
        <v>0.13888888888888901</v>
      </c>
      <c r="W40" s="96">
        <f t="shared" si="0"/>
        <v>0.87500000000000044</v>
      </c>
      <c r="X40" s="39"/>
      <c r="Y40"/>
      <c r="AA40" s="27" t="s">
        <v>88</v>
      </c>
      <c r="AB40" s="90">
        <v>0.375</v>
      </c>
      <c r="AD40" s="15">
        <f t="shared" si="1"/>
        <v>3.4722222222222231E-2</v>
      </c>
      <c r="AE40" s="58"/>
    </row>
    <row r="41" spans="1:31" x14ac:dyDescent="0.45">
      <c r="A41" s="2"/>
      <c r="B41" s="55"/>
      <c r="C41" s="2"/>
      <c r="D41" s="2"/>
      <c r="E41" s="2"/>
      <c r="F41" s="2"/>
      <c r="G41" s="2"/>
      <c r="H41" s="2"/>
      <c r="I41" s="2"/>
      <c r="J41" s="2"/>
      <c r="K41" s="2"/>
      <c r="L41" s="2"/>
      <c r="M41" s="2"/>
      <c r="N41" s="2"/>
      <c r="O41" s="2"/>
      <c r="P41" s="2"/>
      <c r="Q41" s="2"/>
      <c r="R41" s="2"/>
      <c r="S41" s="2"/>
      <c r="U41"/>
      <c r="V41" s="96">
        <v>0.14236111111111099</v>
      </c>
      <c r="W41" s="96">
        <f t="shared" si="0"/>
        <v>0.87152777777777823</v>
      </c>
      <c r="X41" s="39"/>
      <c r="Y41"/>
      <c r="AA41" s="27" t="s">
        <v>93</v>
      </c>
      <c r="AB41" s="90">
        <v>0.37847222222222199</v>
      </c>
      <c r="AD41" s="15">
        <f t="shared" si="1"/>
        <v>3.8194444444444454E-2</v>
      </c>
      <c r="AE41" s="58"/>
    </row>
    <row r="42" spans="1:31" x14ac:dyDescent="0.45">
      <c r="A42" s="2"/>
      <c r="B42" s="55"/>
      <c r="C42" s="2"/>
      <c r="D42" s="2"/>
      <c r="E42" s="2"/>
      <c r="F42" s="2"/>
      <c r="G42" s="2"/>
      <c r="H42" s="2"/>
      <c r="I42" s="2"/>
      <c r="J42" s="2"/>
      <c r="K42" s="2"/>
      <c r="L42" s="2"/>
      <c r="M42" s="2"/>
      <c r="N42" s="2"/>
      <c r="O42" s="2"/>
      <c r="P42" s="2"/>
      <c r="Q42" s="2"/>
      <c r="R42" s="2"/>
      <c r="S42" s="2"/>
      <c r="U42"/>
      <c r="V42" s="96">
        <v>0.14583333333333301</v>
      </c>
      <c r="W42" s="96">
        <f t="shared" si="0"/>
        <v>0.86805555555555602</v>
      </c>
      <c r="X42" s="39"/>
      <c r="Y42"/>
      <c r="AA42" s="27" t="s">
        <v>70</v>
      </c>
      <c r="AB42" s="90">
        <v>0.38194444444444398</v>
      </c>
      <c r="AD42" s="15">
        <f t="shared" si="1"/>
        <v>4.1666666666666678E-2</v>
      </c>
      <c r="AE42" s="58"/>
    </row>
    <row r="43" spans="1:31" x14ac:dyDescent="0.45">
      <c r="A43" s="2"/>
      <c r="B43" s="55"/>
      <c r="C43" s="2"/>
      <c r="D43" s="2"/>
      <c r="E43" s="2"/>
      <c r="F43" s="2"/>
      <c r="G43" s="2"/>
      <c r="H43" s="2"/>
      <c r="I43" s="2"/>
      <c r="J43" s="2"/>
      <c r="K43" s="2"/>
      <c r="L43" s="2"/>
      <c r="M43" s="2"/>
      <c r="N43" s="2"/>
      <c r="O43" s="2"/>
      <c r="P43" s="2"/>
      <c r="Q43" s="2"/>
      <c r="R43" s="2"/>
      <c r="S43" s="2"/>
      <c r="U43"/>
      <c r="V43" s="96">
        <v>0.149305555555556</v>
      </c>
      <c r="W43" s="96">
        <f t="shared" si="0"/>
        <v>0.86458333333333381</v>
      </c>
      <c r="X43" s="39"/>
      <c r="Y43"/>
      <c r="AA43" s="27" t="s">
        <v>94</v>
      </c>
      <c r="AB43" s="90">
        <v>0.38541666666666702</v>
      </c>
      <c r="AD43" s="15">
        <f t="shared" si="1"/>
        <v>4.5138888888888902E-2</v>
      </c>
      <c r="AE43" s="58"/>
    </row>
    <row r="44" spans="1:31" x14ac:dyDescent="0.45">
      <c r="A44" s="2"/>
      <c r="B44" s="55"/>
      <c r="C44" s="2"/>
      <c r="D44" s="2"/>
      <c r="E44" s="2"/>
      <c r="F44" s="2"/>
      <c r="G44" s="2"/>
      <c r="H44" s="2"/>
      <c r="I44" s="2"/>
      <c r="J44" s="2"/>
      <c r="K44" s="2"/>
      <c r="L44" s="2"/>
      <c r="M44" s="2"/>
      <c r="N44" s="2"/>
      <c r="O44" s="2"/>
      <c r="P44" s="2"/>
      <c r="Q44" s="2"/>
      <c r="R44" s="2"/>
      <c r="S44" s="2"/>
      <c r="U44"/>
      <c r="V44" s="96">
        <v>0.15277777777777801</v>
      </c>
      <c r="W44" s="96">
        <f t="shared" si="0"/>
        <v>0.8611111111111116</v>
      </c>
      <c r="X44" s="39"/>
      <c r="Y44"/>
      <c r="AA44" s="27" t="s">
        <v>101</v>
      </c>
      <c r="AB44" s="90">
        <v>0.38888888888888901</v>
      </c>
      <c r="AD44" s="15">
        <f t="shared" si="1"/>
        <v>4.8611111111111126E-2</v>
      </c>
      <c r="AE44" s="58"/>
    </row>
    <row r="45" spans="1:31" x14ac:dyDescent="0.45">
      <c r="A45" s="2"/>
      <c r="B45" s="55"/>
      <c r="C45" s="2"/>
      <c r="D45" s="2"/>
      <c r="E45" s="2"/>
      <c r="F45" s="2"/>
      <c r="G45" s="2"/>
      <c r="H45" s="2"/>
      <c r="I45" s="2"/>
      <c r="J45" s="2"/>
      <c r="K45" s="2"/>
      <c r="L45" s="2"/>
      <c r="M45" s="2"/>
      <c r="N45" s="2"/>
      <c r="O45" s="2"/>
      <c r="P45" s="2"/>
      <c r="Q45" s="2"/>
      <c r="R45" s="2"/>
      <c r="S45" s="2"/>
      <c r="U45"/>
      <c r="V45" s="96">
        <v>0.15625</v>
      </c>
      <c r="W45" s="96">
        <f t="shared" si="0"/>
        <v>0.85763888888888939</v>
      </c>
      <c r="X45" s="39"/>
      <c r="Y45"/>
      <c r="AA45" s="27" t="s">
        <v>92</v>
      </c>
      <c r="AB45" s="90">
        <v>0.39236111111111099</v>
      </c>
      <c r="AD45" s="15">
        <f t="shared" si="1"/>
        <v>5.208333333333335E-2</v>
      </c>
      <c r="AE45" s="58"/>
    </row>
    <row r="46" spans="1:31" x14ac:dyDescent="0.45">
      <c r="A46" s="2"/>
      <c r="B46" s="55"/>
      <c r="C46" s="2"/>
      <c r="D46" s="2"/>
      <c r="E46" s="2"/>
      <c r="F46" s="2"/>
      <c r="G46" s="2"/>
      <c r="H46" s="2"/>
      <c r="I46" s="2"/>
      <c r="J46" s="2"/>
      <c r="K46" s="2"/>
      <c r="L46" s="2"/>
      <c r="M46" s="2"/>
      <c r="N46" s="2"/>
      <c r="O46" s="2"/>
      <c r="P46" s="2"/>
      <c r="Q46" s="2"/>
      <c r="R46" s="2"/>
      <c r="S46" s="2"/>
      <c r="U46"/>
      <c r="V46" s="96">
        <v>0.15972222222222199</v>
      </c>
      <c r="W46" s="96">
        <f t="shared" si="0"/>
        <v>0.85416666666666718</v>
      </c>
      <c r="X46" s="39"/>
      <c r="Y46"/>
      <c r="AA46" s="27" t="s">
        <v>55</v>
      </c>
      <c r="AB46" s="90">
        <v>0.39583333333333298</v>
      </c>
      <c r="AD46" s="15">
        <f t="shared" si="1"/>
        <v>5.5555555555555573E-2</v>
      </c>
      <c r="AE46" s="58"/>
    </row>
    <row r="47" spans="1:31" x14ac:dyDescent="0.45">
      <c r="A47" s="2"/>
      <c r="B47" s="55"/>
      <c r="C47" s="2"/>
      <c r="D47" s="2"/>
      <c r="E47" s="2"/>
      <c r="F47" s="2"/>
      <c r="G47" s="2"/>
      <c r="H47" s="2"/>
      <c r="I47" s="2"/>
      <c r="J47" s="2"/>
      <c r="K47" s="2"/>
      <c r="L47" s="2"/>
      <c r="M47" s="2"/>
      <c r="N47" s="2"/>
      <c r="O47" s="2"/>
      <c r="P47" s="2"/>
      <c r="Q47" s="2"/>
      <c r="R47" s="2"/>
      <c r="S47" s="2"/>
      <c r="U47"/>
      <c r="V47" s="96">
        <v>0.163194444444444</v>
      </c>
      <c r="W47" s="96">
        <f t="shared" si="0"/>
        <v>0.85069444444444497</v>
      </c>
      <c r="X47" s="39"/>
      <c r="Y47"/>
      <c r="AA47" s="27" t="s">
        <v>61</v>
      </c>
      <c r="AB47" s="90">
        <v>0.39930555555555602</v>
      </c>
      <c r="AD47" s="15">
        <f t="shared" si="1"/>
        <v>5.9027777777777797E-2</v>
      </c>
      <c r="AE47" s="58"/>
    </row>
    <row r="48" spans="1:31" x14ac:dyDescent="0.45">
      <c r="A48" s="2"/>
      <c r="B48" s="55"/>
      <c r="C48" s="2"/>
      <c r="D48" s="2"/>
      <c r="E48" s="2"/>
      <c r="F48" s="2"/>
      <c r="G48" s="2"/>
      <c r="H48" s="2"/>
      <c r="I48" s="2"/>
      <c r="J48" s="2"/>
      <c r="K48" s="2"/>
      <c r="L48" s="2"/>
      <c r="M48" s="2"/>
      <c r="N48" s="2"/>
      <c r="O48" s="2"/>
      <c r="P48" s="2"/>
      <c r="Q48" s="2"/>
      <c r="R48" s="2"/>
      <c r="S48" s="2"/>
      <c r="U48"/>
      <c r="V48" s="96">
        <v>0.16666666666666699</v>
      </c>
      <c r="W48" s="96">
        <f t="shared" si="0"/>
        <v>0.84722222222222276</v>
      </c>
      <c r="X48" s="39"/>
      <c r="Y48"/>
      <c r="AA48" s="27" t="s">
        <v>110</v>
      </c>
      <c r="AB48" s="90">
        <v>0.40277777777777801</v>
      </c>
      <c r="AD48" s="15">
        <f t="shared" si="1"/>
        <v>6.2500000000000014E-2</v>
      </c>
      <c r="AE48" s="58"/>
    </row>
    <row r="49" spans="1:31" x14ac:dyDescent="0.45">
      <c r="A49" s="2"/>
      <c r="B49" s="55"/>
      <c r="C49" s="2"/>
      <c r="D49" s="2"/>
      <c r="E49" s="2"/>
      <c r="F49" s="2"/>
      <c r="G49" s="2"/>
      <c r="H49" s="2"/>
      <c r="I49" s="2"/>
      <c r="J49" s="2"/>
      <c r="K49" s="2"/>
      <c r="L49" s="2"/>
      <c r="M49" s="2"/>
      <c r="N49" s="2"/>
      <c r="O49" s="2"/>
      <c r="P49" s="2"/>
      <c r="Q49" s="2"/>
      <c r="R49" s="2"/>
      <c r="S49" s="2"/>
      <c r="U49"/>
      <c r="V49" s="96">
        <v>0.17013888888888901</v>
      </c>
      <c r="W49" s="96">
        <f t="shared" si="0"/>
        <v>0.84375000000000056</v>
      </c>
      <c r="X49" s="39"/>
      <c r="Y49"/>
      <c r="AA49" s="27" t="s">
        <v>86</v>
      </c>
      <c r="AB49" s="90">
        <v>0.40625</v>
      </c>
      <c r="AD49" s="15">
        <f t="shared" si="1"/>
        <v>6.5972222222222238E-2</v>
      </c>
      <c r="AE49" s="58"/>
    </row>
    <row r="50" spans="1:31" x14ac:dyDescent="0.45">
      <c r="A50" s="2"/>
      <c r="B50" s="55"/>
      <c r="C50" s="2"/>
      <c r="D50" s="2"/>
      <c r="E50" s="2"/>
      <c r="F50" s="2"/>
      <c r="G50" s="2"/>
      <c r="H50" s="2"/>
      <c r="I50" s="2"/>
      <c r="J50" s="2"/>
      <c r="K50" s="2"/>
      <c r="L50" s="2"/>
      <c r="M50" s="2"/>
      <c r="N50" s="2"/>
      <c r="O50" s="2"/>
      <c r="P50" s="2"/>
      <c r="Q50" s="2"/>
      <c r="R50" s="2"/>
      <c r="S50" s="2"/>
      <c r="U50"/>
      <c r="V50" s="96">
        <v>0.17361111111111099</v>
      </c>
      <c r="W50" s="96">
        <f t="shared" si="0"/>
        <v>0.84027777777777835</v>
      </c>
      <c r="X50" s="39"/>
      <c r="Y50"/>
      <c r="AA50" s="27" t="s">
        <v>102</v>
      </c>
      <c r="AB50" s="90">
        <v>0.40972222222222199</v>
      </c>
      <c r="AD50" s="15">
        <f t="shared" si="1"/>
        <v>6.9444444444444461E-2</v>
      </c>
      <c r="AE50" s="58"/>
    </row>
    <row r="51" spans="1:31" x14ac:dyDescent="0.45">
      <c r="A51" s="2"/>
      <c r="B51" s="55"/>
      <c r="C51" s="2"/>
      <c r="D51" s="2"/>
      <c r="E51" s="2"/>
      <c r="F51" s="2"/>
      <c r="G51" s="2"/>
      <c r="H51" s="2"/>
      <c r="I51" s="2"/>
      <c r="J51" s="2"/>
      <c r="K51" s="2"/>
      <c r="L51" s="2"/>
      <c r="M51" s="2"/>
      <c r="N51" s="2"/>
      <c r="O51" s="2"/>
      <c r="P51" s="2"/>
      <c r="Q51" s="2"/>
      <c r="R51" s="2"/>
      <c r="S51" s="2"/>
      <c r="U51"/>
      <c r="V51" s="96">
        <v>0.17708333333333301</v>
      </c>
      <c r="W51" s="96">
        <f t="shared" si="0"/>
        <v>0.83680555555555614</v>
      </c>
      <c r="X51" s="39"/>
      <c r="Y51"/>
      <c r="AA51" s="27" t="s">
        <v>106</v>
      </c>
      <c r="AB51" s="90">
        <v>0.41319444444444398</v>
      </c>
      <c r="AD51" s="15">
        <f t="shared" si="1"/>
        <v>7.2916666666666685E-2</v>
      </c>
      <c r="AE51" s="58"/>
    </row>
    <row r="52" spans="1:31" hidden="1" x14ac:dyDescent="0.45">
      <c r="B52" s="55"/>
      <c r="C52" s="2"/>
      <c r="D52" s="2"/>
      <c r="E52" s="2"/>
      <c r="F52" s="2"/>
      <c r="U52"/>
      <c r="V52" s="96">
        <v>0.180555555555556</v>
      </c>
      <c r="W52" s="96">
        <f t="shared" si="0"/>
        <v>0.83333333333333393</v>
      </c>
      <c r="X52" s="39"/>
      <c r="Y52"/>
      <c r="AA52" s="27" t="s">
        <v>80</v>
      </c>
      <c r="AB52" s="90">
        <v>0.41666666666666702</v>
      </c>
      <c r="AD52" s="15">
        <f t="shared" si="1"/>
        <v>7.6388888888888909E-2</v>
      </c>
      <c r="AE52" s="58"/>
    </row>
    <row r="53" spans="1:31" hidden="1" x14ac:dyDescent="0.45">
      <c r="B53" s="2"/>
      <c r="C53" s="2"/>
      <c r="D53" s="2"/>
      <c r="E53" s="2"/>
      <c r="F53" s="2"/>
      <c r="U53"/>
      <c r="V53" s="96">
        <v>0.18402777777777801</v>
      </c>
      <c r="W53" s="96">
        <f t="shared" si="0"/>
        <v>0.82986111111111172</v>
      </c>
      <c r="X53" s="39"/>
      <c r="Y53"/>
      <c r="AA53" s="27" t="s">
        <v>56</v>
      </c>
      <c r="AB53" s="90">
        <v>0.42013888888888901</v>
      </c>
      <c r="AD53" s="15">
        <f t="shared" si="1"/>
        <v>7.9861111111111133E-2</v>
      </c>
      <c r="AE53" s="58"/>
    </row>
    <row r="54" spans="1:31" hidden="1" x14ac:dyDescent="0.45">
      <c r="B54" s="2"/>
      <c r="C54" s="2"/>
      <c r="D54" s="2"/>
      <c r="E54" s="2"/>
      <c r="F54" s="2"/>
      <c r="U54"/>
      <c r="V54" s="96">
        <v>0.1875</v>
      </c>
      <c r="W54" s="96">
        <f t="shared" si="0"/>
        <v>0.82638888888888951</v>
      </c>
      <c r="X54" s="39"/>
      <c r="Y54"/>
      <c r="AA54" s="27" t="s">
        <v>30</v>
      </c>
      <c r="AB54" s="90">
        <v>0.42361111111111099</v>
      </c>
      <c r="AD54" s="15">
        <f t="shared" si="1"/>
        <v>8.3333333333333356E-2</v>
      </c>
      <c r="AE54" s="58"/>
    </row>
    <row r="55" spans="1:31" hidden="1" x14ac:dyDescent="0.45">
      <c r="U55"/>
      <c r="V55" s="96">
        <v>0.19097222222222199</v>
      </c>
      <c r="W55" s="96">
        <f t="shared" si="0"/>
        <v>0.8229166666666673</v>
      </c>
      <c r="X55" s="39"/>
      <c r="Y55"/>
      <c r="AA55" s="27" t="s">
        <v>60</v>
      </c>
      <c r="AB55" s="90">
        <v>0.42708333333333298</v>
      </c>
      <c r="AD55" s="15">
        <f t="shared" si="1"/>
        <v>8.680555555555558E-2</v>
      </c>
      <c r="AE55" s="58"/>
    </row>
    <row r="56" spans="1:31" hidden="1" x14ac:dyDescent="0.45">
      <c r="U56"/>
      <c r="V56" s="96">
        <v>0.194444444444444</v>
      </c>
      <c r="W56" s="96">
        <f t="shared" si="0"/>
        <v>0.81944444444444509</v>
      </c>
      <c r="X56" s="39"/>
      <c r="Y56"/>
      <c r="AA56" s="27" t="s">
        <v>33</v>
      </c>
      <c r="AB56" s="90">
        <v>0.43055555555555602</v>
      </c>
      <c r="AD56" s="15">
        <f t="shared" si="1"/>
        <v>9.0277777777777804E-2</v>
      </c>
      <c r="AE56" s="58"/>
    </row>
    <row r="57" spans="1:31" hidden="1" x14ac:dyDescent="0.45">
      <c r="U57"/>
      <c r="V57" s="96">
        <v>0.19791666666666699</v>
      </c>
      <c r="W57" s="96">
        <f t="shared" si="0"/>
        <v>0.81597222222222288</v>
      </c>
      <c r="X57" s="39"/>
      <c r="Y57"/>
      <c r="AA57" s="27" t="s">
        <v>35</v>
      </c>
      <c r="AB57" s="90">
        <v>0.43402777777777801</v>
      </c>
      <c r="AD57" s="15">
        <f t="shared" si="1"/>
        <v>9.3750000000000028E-2</v>
      </c>
      <c r="AE57" s="58"/>
    </row>
    <row r="58" spans="1:31" hidden="1" x14ac:dyDescent="0.45">
      <c r="U58"/>
      <c r="V58" s="96">
        <v>0.20138888888888901</v>
      </c>
      <c r="W58" s="96">
        <f t="shared" si="0"/>
        <v>0.81250000000000067</v>
      </c>
      <c r="X58" s="39"/>
      <c r="Y58"/>
      <c r="AA58" s="27" t="s">
        <v>36</v>
      </c>
      <c r="AB58" s="90">
        <v>0.4375</v>
      </c>
      <c r="AD58" s="15">
        <f t="shared" si="1"/>
        <v>9.7222222222222252E-2</v>
      </c>
      <c r="AE58" s="58"/>
    </row>
    <row r="59" spans="1:31" hidden="1" x14ac:dyDescent="0.45">
      <c r="U59"/>
      <c r="V59" s="96">
        <v>0.20486111111111099</v>
      </c>
      <c r="W59" s="96">
        <f t="shared" si="0"/>
        <v>0.80902777777777846</v>
      </c>
      <c r="X59" s="39"/>
      <c r="Y59"/>
      <c r="AA59" s="27" t="s">
        <v>37</v>
      </c>
      <c r="AB59" s="90">
        <v>0.44097222222222199</v>
      </c>
      <c r="AD59" s="15">
        <f t="shared" si="1"/>
        <v>0.10069444444444448</v>
      </c>
      <c r="AE59" s="58"/>
    </row>
    <row r="60" spans="1:31" hidden="1" x14ac:dyDescent="0.45">
      <c r="U60"/>
      <c r="V60" s="96">
        <v>0.20833333333333301</v>
      </c>
      <c r="W60" s="96">
        <f t="shared" si="0"/>
        <v>0.80555555555555625</v>
      </c>
      <c r="X60" s="39"/>
      <c r="Y60"/>
      <c r="AA60" s="27" t="s">
        <v>0</v>
      </c>
      <c r="AB60" s="90">
        <v>0.44444444444444398</v>
      </c>
      <c r="AD60" s="15">
        <f t="shared" si="1"/>
        <v>0.1041666666666667</v>
      </c>
      <c r="AE60" s="58"/>
    </row>
    <row r="61" spans="1:31" hidden="1" x14ac:dyDescent="0.45">
      <c r="U61"/>
      <c r="V61" s="96">
        <v>0.211805555555556</v>
      </c>
      <c r="W61" s="96">
        <f t="shared" si="0"/>
        <v>0.80208333333333404</v>
      </c>
      <c r="X61" s="39"/>
      <c r="Y61"/>
      <c r="AA61" s="27" t="s">
        <v>38</v>
      </c>
      <c r="AB61" s="90">
        <v>0.44791666666666702</v>
      </c>
      <c r="AD61" s="15">
        <f t="shared" si="1"/>
        <v>0.10763888888888892</v>
      </c>
      <c r="AE61" s="58"/>
    </row>
    <row r="62" spans="1:31" hidden="1" x14ac:dyDescent="0.45">
      <c r="U62"/>
      <c r="V62" s="96">
        <v>0.21527777777777801</v>
      </c>
      <c r="W62" s="96">
        <f t="shared" si="0"/>
        <v>0.79861111111111183</v>
      </c>
      <c r="X62" s="39"/>
      <c r="Y62"/>
      <c r="AA62" s="27" t="s">
        <v>39</v>
      </c>
      <c r="AB62" s="90">
        <v>0.45138888888888901</v>
      </c>
      <c r="AD62" s="15">
        <f t="shared" si="1"/>
        <v>0.11111111111111115</v>
      </c>
      <c r="AE62" s="58"/>
    </row>
    <row r="63" spans="1:31" hidden="1" x14ac:dyDescent="0.45">
      <c r="U63"/>
      <c r="V63" s="96">
        <v>0.21875</v>
      </c>
      <c r="W63" s="96">
        <f t="shared" si="0"/>
        <v>0.79513888888888962</v>
      </c>
      <c r="X63" s="39"/>
      <c r="Y63"/>
      <c r="AA63" s="27" t="s">
        <v>73</v>
      </c>
      <c r="AB63" s="90">
        <v>0.45486111111111099</v>
      </c>
      <c r="AD63" s="15">
        <f t="shared" si="1"/>
        <v>0.11458333333333337</v>
      </c>
      <c r="AE63" s="58"/>
    </row>
    <row r="64" spans="1:31" hidden="1" x14ac:dyDescent="0.45">
      <c r="U64"/>
      <c r="V64" s="96">
        <v>0.22222222222222199</v>
      </c>
      <c r="W64" s="96">
        <f t="shared" si="0"/>
        <v>0.79166666666666741</v>
      </c>
      <c r="X64" s="39"/>
      <c r="Y64"/>
      <c r="AA64" s="27" t="s">
        <v>41</v>
      </c>
      <c r="AB64" s="90">
        <v>0.45833333333333298</v>
      </c>
      <c r="AD64" s="15">
        <f t="shared" si="1"/>
        <v>0.11805555555555559</v>
      </c>
      <c r="AE64" s="58"/>
    </row>
    <row r="65" spans="21:31" hidden="1" x14ac:dyDescent="0.45">
      <c r="U65"/>
      <c r="V65" s="96">
        <v>0.225694444444444</v>
      </c>
      <c r="W65" s="96">
        <f t="shared" si="0"/>
        <v>0.7881944444444452</v>
      </c>
      <c r="X65" s="39"/>
      <c r="Y65"/>
      <c r="AA65" s="27" t="s">
        <v>113</v>
      </c>
      <c r="AB65" s="90">
        <v>0.46180555555555602</v>
      </c>
      <c r="AD65" s="15">
        <f t="shared" si="1"/>
        <v>0.12152777777777782</v>
      </c>
      <c r="AE65" s="58"/>
    </row>
    <row r="66" spans="21:31" hidden="1" x14ac:dyDescent="0.45">
      <c r="U66"/>
      <c r="V66" s="96">
        <v>0.22916666666666699</v>
      </c>
      <c r="W66" s="96">
        <f t="shared" si="0"/>
        <v>0.78472222222222299</v>
      </c>
      <c r="X66" s="39"/>
      <c r="Y66"/>
      <c r="AA66" s="27" t="s">
        <v>42</v>
      </c>
      <c r="AB66" s="90">
        <v>0.46527777777777801</v>
      </c>
      <c r="AD66" s="15">
        <f t="shared" si="1"/>
        <v>0.12500000000000003</v>
      </c>
      <c r="AE66" s="58"/>
    </row>
    <row r="67" spans="21:31" hidden="1" x14ac:dyDescent="0.45">
      <c r="U67"/>
      <c r="V67" s="96">
        <v>0.23263888888888901</v>
      </c>
      <c r="W67" s="96">
        <f t="shared" si="0"/>
        <v>0.78125000000000078</v>
      </c>
      <c r="X67" s="39"/>
      <c r="Y67"/>
      <c r="AA67" s="27" t="s">
        <v>43</v>
      </c>
      <c r="AB67" s="90">
        <v>0.46875</v>
      </c>
      <c r="AD67" s="15">
        <f t="shared" si="1"/>
        <v>0.12847222222222224</v>
      </c>
      <c r="AE67" s="58"/>
    </row>
    <row r="68" spans="21:31" hidden="1" x14ac:dyDescent="0.45">
      <c r="U68"/>
      <c r="V68" s="96">
        <v>0.23611111111111099</v>
      </c>
      <c r="W68" s="96">
        <f t="shared" ref="W68:W131" si="2">IF(W67&lt;TIME(0,5,0),1,W67-TIME(0,5,0))</f>
        <v>0.77777777777777857</v>
      </c>
      <c r="X68" s="39"/>
      <c r="Y68"/>
      <c r="AA68" s="27" t="s">
        <v>64</v>
      </c>
      <c r="AB68" s="90">
        <v>0.47222222222222199</v>
      </c>
      <c r="AD68" s="15">
        <f t="shared" si="1"/>
        <v>0.13194444444444445</v>
      </c>
      <c r="AE68" s="58"/>
    </row>
    <row r="69" spans="21:31" hidden="1" x14ac:dyDescent="0.45">
      <c r="U69"/>
      <c r="V69" s="96">
        <v>0.23958333333333301</v>
      </c>
      <c r="W69" s="96">
        <f t="shared" si="2"/>
        <v>0.77430555555555636</v>
      </c>
      <c r="X69" s="39"/>
      <c r="Y69"/>
      <c r="AA69" s="27" t="s">
        <v>81</v>
      </c>
      <c r="AB69" s="90">
        <v>0.47569444444444398</v>
      </c>
      <c r="AD69" s="15">
        <f t="shared" si="1"/>
        <v>0.13541666666666666</v>
      </c>
      <c r="AE69" s="58"/>
    </row>
    <row r="70" spans="21:31" hidden="1" x14ac:dyDescent="0.45">
      <c r="U70"/>
      <c r="V70" s="96">
        <v>0.243055555555556</v>
      </c>
      <c r="W70" s="96">
        <f t="shared" si="2"/>
        <v>0.77083333333333415</v>
      </c>
      <c r="X70" s="39"/>
      <c r="Y70"/>
      <c r="AA70" s="27" t="s">
        <v>85</v>
      </c>
      <c r="AB70" s="90">
        <v>0.47916666666666702</v>
      </c>
      <c r="AD70" s="15">
        <f t="shared" si="1"/>
        <v>0.13888888888888887</v>
      </c>
      <c r="AE70" s="58"/>
    </row>
    <row r="71" spans="21:31" hidden="1" x14ac:dyDescent="0.45">
      <c r="U71"/>
      <c r="V71" s="96">
        <v>0.24652777777777801</v>
      </c>
      <c r="W71" s="96">
        <f t="shared" si="2"/>
        <v>0.76736111111111194</v>
      </c>
      <c r="X71" s="39"/>
      <c r="Y71"/>
      <c r="AA71" s="27" t="s">
        <v>109</v>
      </c>
      <c r="AB71" s="90">
        <v>0.48263888888888901</v>
      </c>
      <c r="AD71" s="15">
        <f t="shared" ref="AD71:AD134" si="3">IF(AND(HOUR(AD70)=23,MINUTE(AD70)=55),0,AD70+TIME(0,5,0))</f>
        <v>0.14236111111111108</v>
      </c>
      <c r="AE71" s="58"/>
    </row>
    <row r="72" spans="21:31" hidden="1" x14ac:dyDescent="0.45">
      <c r="U72"/>
      <c r="V72" s="96">
        <v>0.25</v>
      </c>
      <c r="W72" s="96">
        <f t="shared" si="2"/>
        <v>0.76388888888888973</v>
      </c>
      <c r="X72" s="39"/>
      <c r="Y72"/>
      <c r="AA72" s="27" t="s">
        <v>44</v>
      </c>
      <c r="AB72" s="90">
        <v>0.48611111111111099</v>
      </c>
      <c r="AD72" s="15">
        <f t="shared" si="3"/>
        <v>0.14583333333333329</v>
      </c>
      <c r="AE72" s="58"/>
    </row>
    <row r="73" spans="21:31" hidden="1" x14ac:dyDescent="0.45">
      <c r="U73"/>
      <c r="V73" s="96">
        <v>0.25347222222222199</v>
      </c>
      <c r="W73" s="96">
        <f t="shared" si="2"/>
        <v>0.76041666666666752</v>
      </c>
      <c r="X73" s="39"/>
      <c r="Y73"/>
      <c r="AA73" s="27" t="s">
        <v>129</v>
      </c>
      <c r="AB73" s="90">
        <v>0.48958333333333298</v>
      </c>
      <c r="AD73" s="15">
        <f t="shared" si="3"/>
        <v>0.1493055555555555</v>
      </c>
      <c r="AE73" s="58"/>
    </row>
    <row r="74" spans="21:31" hidden="1" x14ac:dyDescent="0.45">
      <c r="U74"/>
      <c r="V74" s="96">
        <v>0.25694444444444398</v>
      </c>
      <c r="W74" s="96">
        <f t="shared" si="2"/>
        <v>0.75694444444444531</v>
      </c>
      <c r="X74" s="39"/>
      <c r="Y74"/>
      <c r="AA74" s="27" t="s">
        <v>78</v>
      </c>
      <c r="AB74" s="90">
        <v>0.49305555555555602</v>
      </c>
      <c r="AD74" s="15">
        <f t="shared" si="3"/>
        <v>0.15277777777777771</v>
      </c>
      <c r="AE74" s="58"/>
    </row>
    <row r="75" spans="21:31" hidden="1" x14ac:dyDescent="0.45">
      <c r="U75"/>
      <c r="V75" s="96">
        <v>0.26041666666666702</v>
      </c>
      <c r="W75" s="96">
        <f t="shared" si="2"/>
        <v>0.7534722222222231</v>
      </c>
      <c r="X75" s="39"/>
      <c r="Y75"/>
      <c r="AA75" s="27" t="s">
        <v>76</v>
      </c>
      <c r="AB75" s="90">
        <v>0.49652777777777801</v>
      </c>
      <c r="AD75" s="15">
        <f t="shared" si="3"/>
        <v>0.15624999999999992</v>
      </c>
      <c r="AE75" s="58"/>
    </row>
    <row r="76" spans="21:31" hidden="1" x14ac:dyDescent="0.45">
      <c r="U76"/>
      <c r="V76" s="96">
        <v>0.26388888888888901</v>
      </c>
      <c r="W76" s="96">
        <f t="shared" si="2"/>
        <v>0.75000000000000089</v>
      </c>
      <c r="X76" s="39"/>
      <c r="Y76"/>
      <c r="AA76" s="27" t="s">
        <v>95</v>
      </c>
      <c r="AB76" s="90">
        <v>0.5</v>
      </c>
      <c r="AD76" s="15">
        <f t="shared" si="3"/>
        <v>0.15972222222222213</v>
      </c>
      <c r="AE76" s="58"/>
    </row>
    <row r="77" spans="21:31" hidden="1" x14ac:dyDescent="0.45">
      <c r="U77"/>
      <c r="V77" s="96">
        <v>0.26736111111111099</v>
      </c>
      <c r="W77" s="96">
        <f t="shared" si="2"/>
        <v>0.74652777777777868</v>
      </c>
      <c r="X77" s="39"/>
      <c r="Y77"/>
      <c r="AA77" s="27" t="s">
        <v>108</v>
      </c>
      <c r="AD77" s="15">
        <f t="shared" si="3"/>
        <v>0.16319444444444434</v>
      </c>
      <c r="AE77" s="58"/>
    </row>
    <row r="78" spans="21:31" hidden="1" x14ac:dyDescent="0.45">
      <c r="U78"/>
      <c r="V78" s="96">
        <v>0.27083333333333298</v>
      </c>
      <c r="W78" s="96">
        <f t="shared" si="2"/>
        <v>0.74305555555555647</v>
      </c>
      <c r="X78" s="39"/>
      <c r="Y78"/>
      <c r="AA78" s="27" t="s">
        <v>84</v>
      </c>
      <c r="AD78" s="15">
        <f t="shared" si="3"/>
        <v>0.16666666666666655</v>
      </c>
      <c r="AE78" s="58"/>
    </row>
    <row r="79" spans="21:31" hidden="1" x14ac:dyDescent="0.45">
      <c r="U79"/>
      <c r="V79" s="96">
        <v>0.27430555555555602</v>
      </c>
      <c r="W79" s="96">
        <f t="shared" si="2"/>
        <v>0.73958333333333426</v>
      </c>
      <c r="X79" s="39"/>
      <c r="Y79"/>
      <c r="AA79" s="27" t="s">
        <v>52</v>
      </c>
      <c r="AD79" s="15">
        <f t="shared" si="3"/>
        <v>0.17013888888888876</v>
      </c>
      <c r="AE79" s="58"/>
    </row>
    <row r="80" spans="21:31" hidden="1" x14ac:dyDescent="0.45">
      <c r="U80"/>
      <c r="V80" s="96">
        <v>0.27777777777777801</v>
      </c>
      <c r="W80" s="96">
        <f t="shared" si="2"/>
        <v>0.73611111111111205</v>
      </c>
      <c r="X80" s="39"/>
      <c r="Y80"/>
      <c r="AA80" s="27" t="s">
        <v>59</v>
      </c>
      <c r="AD80" s="15">
        <f t="shared" si="3"/>
        <v>0.17361111111111097</v>
      </c>
      <c r="AE80" s="58"/>
    </row>
    <row r="81" spans="21:31" hidden="1" x14ac:dyDescent="0.45">
      <c r="U81"/>
      <c r="V81" s="96">
        <v>0.28125</v>
      </c>
      <c r="W81" s="96">
        <f t="shared" si="2"/>
        <v>0.73263888888888984</v>
      </c>
      <c r="X81" s="39"/>
      <c r="Y81"/>
      <c r="AA81" s="27" t="s">
        <v>39</v>
      </c>
      <c r="AD81" s="15">
        <f t="shared" si="3"/>
        <v>0.17708333333333318</v>
      </c>
      <c r="AE81" s="58"/>
    </row>
    <row r="82" spans="21:31" hidden="1" x14ac:dyDescent="0.45">
      <c r="U82"/>
      <c r="V82" s="96">
        <v>0.28472222222222199</v>
      </c>
      <c r="W82" s="96">
        <f t="shared" si="2"/>
        <v>0.72916666666666763</v>
      </c>
      <c r="X82" s="39"/>
      <c r="Y82"/>
      <c r="AA82" s="27" t="s">
        <v>40</v>
      </c>
      <c r="AD82" s="15">
        <f t="shared" si="3"/>
        <v>0.18055555555555539</v>
      </c>
      <c r="AE82" s="58"/>
    </row>
    <row r="83" spans="21:31" hidden="1" x14ac:dyDescent="0.45">
      <c r="U83"/>
      <c r="V83" s="96">
        <v>0.28819444444444398</v>
      </c>
      <c r="W83" s="96">
        <f t="shared" si="2"/>
        <v>0.72569444444444542</v>
      </c>
      <c r="X83" s="39"/>
      <c r="Y83"/>
      <c r="AA83" s="27" t="s">
        <v>96</v>
      </c>
      <c r="AD83" s="15">
        <f t="shared" si="3"/>
        <v>0.1840277777777776</v>
      </c>
      <c r="AE83" s="58"/>
    </row>
    <row r="84" spans="21:31" hidden="1" x14ac:dyDescent="0.45">
      <c r="U84"/>
      <c r="V84" s="96">
        <v>0.29166666666666702</v>
      </c>
      <c r="W84" s="96">
        <f t="shared" si="2"/>
        <v>0.72222222222222321</v>
      </c>
      <c r="X84" s="39"/>
      <c r="Y84"/>
      <c r="AA84" s="27" t="s">
        <v>74</v>
      </c>
      <c r="AD84" s="15">
        <f t="shared" si="3"/>
        <v>0.18749999999999981</v>
      </c>
      <c r="AE84" s="58"/>
    </row>
    <row r="85" spans="21:31" hidden="1" x14ac:dyDescent="0.45">
      <c r="U85"/>
      <c r="V85" s="96">
        <v>0.29513888888888901</v>
      </c>
      <c r="W85" s="96">
        <f t="shared" si="2"/>
        <v>0.718750000000001</v>
      </c>
      <c r="X85" s="39"/>
      <c r="Y85"/>
      <c r="AA85" s="27" t="s">
        <v>82</v>
      </c>
      <c r="AD85" s="15">
        <f t="shared" si="3"/>
        <v>0.19097222222222202</v>
      </c>
      <c r="AE85" s="58"/>
    </row>
    <row r="86" spans="21:31" hidden="1" x14ac:dyDescent="0.45">
      <c r="U86"/>
      <c r="V86" s="96">
        <v>0.29861111111111099</v>
      </c>
      <c r="W86" s="96">
        <f t="shared" si="2"/>
        <v>0.71527777777777879</v>
      </c>
      <c r="X86" s="39"/>
      <c r="Y86"/>
      <c r="AA86" s="27" t="s">
        <v>99</v>
      </c>
      <c r="AD86" s="15">
        <f t="shared" si="3"/>
        <v>0.19444444444444423</v>
      </c>
      <c r="AE86" s="58"/>
    </row>
    <row r="87" spans="21:31" hidden="1" x14ac:dyDescent="0.45">
      <c r="U87"/>
      <c r="V87" s="96">
        <v>0.30208333333333298</v>
      </c>
      <c r="W87" s="96">
        <f t="shared" si="2"/>
        <v>0.71180555555555658</v>
      </c>
      <c r="X87" s="39"/>
      <c r="Y87"/>
      <c r="AA87" s="27" t="s">
        <v>111</v>
      </c>
      <c r="AD87" s="15">
        <f t="shared" si="3"/>
        <v>0.19791666666666644</v>
      </c>
      <c r="AE87" s="58"/>
    </row>
    <row r="88" spans="21:31" hidden="1" x14ac:dyDescent="0.45">
      <c r="U88"/>
      <c r="V88" s="96">
        <v>0.30555555555555602</v>
      </c>
      <c r="W88" s="96">
        <f t="shared" si="2"/>
        <v>0.70833333333333437</v>
      </c>
      <c r="X88" s="39"/>
      <c r="Y88"/>
      <c r="AA88" s="27" t="s">
        <v>62</v>
      </c>
      <c r="AD88" s="15">
        <f t="shared" si="3"/>
        <v>0.20138888888888865</v>
      </c>
      <c r="AE88" s="58"/>
    </row>
    <row r="89" spans="21:31" hidden="1" x14ac:dyDescent="0.45">
      <c r="U89"/>
      <c r="V89" s="96">
        <v>0.30902777777777801</v>
      </c>
      <c r="W89" s="96">
        <f t="shared" si="2"/>
        <v>0.70486111111111216</v>
      </c>
      <c r="X89" s="39"/>
      <c r="Y89"/>
      <c r="AA89" s="27" t="s">
        <v>91</v>
      </c>
      <c r="AD89" s="15">
        <f t="shared" si="3"/>
        <v>0.20486111111111086</v>
      </c>
      <c r="AE89" s="58"/>
    </row>
    <row r="90" spans="21:31" hidden="1" x14ac:dyDescent="0.45">
      <c r="U90"/>
      <c r="V90" s="96">
        <v>0.3125</v>
      </c>
      <c r="W90" s="96">
        <f t="shared" si="2"/>
        <v>0.70138888888888995</v>
      </c>
      <c r="X90" s="39"/>
      <c r="Y90"/>
      <c r="AA90" s="27" t="s">
        <v>45</v>
      </c>
      <c r="AD90" s="15">
        <f t="shared" si="3"/>
        <v>0.20833333333333307</v>
      </c>
      <c r="AE90" s="58"/>
    </row>
    <row r="91" spans="21:31" hidden="1" x14ac:dyDescent="0.45">
      <c r="U91"/>
      <c r="V91" s="96">
        <v>0.31597222222222199</v>
      </c>
      <c r="W91" s="96">
        <f t="shared" si="2"/>
        <v>0.69791666666666774</v>
      </c>
      <c r="X91" s="39"/>
      <c r="Y91"/>
      <c r="AA91" s="27" t="s">
        <v>129</v>
      </c>
      <c r="AD91" s="15">
        <f t="shared" si="3"/>
        <v>0.21180555555555527</v>
      </c>
      <c r="AE91" s="58"/>
    </row>
    <row r="92" spans="21:31" hidden="1" x14ac:dyDescent="0.45">
      <c r="U92"/>
      <c r="V92" s="96">
        <v>0.31944444444444398</v>
      </c>
      <c r="W92" s="96">
        <f t="shared" si="2"/>
        <v>0.69444444444444553</v>
      </c>
      <c r="X92" s="39"/>
      <c r="Y92"/>
      <c r="AA92" s="27" t="s">
        <v>104</v>
      </c>
      <c r="AD92" s="15">
        <f t="shared" si="3"/>
        <v>0.21527777777777748</v>
      </c>
      <c r="AE92" s="58"/>
    </row>
    <row r="93" spans="21:31" hidden="1" x14ac:dyDescent="0.45">
      <c r="U93"/>
      <c r="V93" s="96">
        <v>0.32291666666666702</v>
      </c>
      <c r="W93" s="96">
        <f t="shared" si="2"/>
        <v>0.69097222222222332</v>
      </c>
      <c r="X93" s="39"/>
      <c r="Y93"/>
      <c r="AA93" s="91" t="s">
        <v>90</v>
      </c>
      <c r="AD93" s="15">
        <f t="shared" si="3"/>
        <v>0.21874999999999969</v>
      </c>
      <c r="AE93" s="58"/>
    </row>
    <row r="94" spans="21:31" hidden="1" x14ac:dyDescent="0.45">
      <c r="U94"/>
      <c r="V94" s="96">
        <v>0.32638888888888901</v>
      </c>
      <c r="W94" s="96">
        <f t="shared" si="2"/>
        <v>0.68750000000000111</v>
      </c>
      <c r="X94" s="39"/>
      <c r="Y94"/>
      <c r="AA94" s="91" t="s">
        <v>107</v>
      </c>
      <c r="AD94" s="15">
        <f t="shared" si="3"/>
        <v>0.2222222222222219</v>
      </c>
      <c r="AE94" s="58"/>
    </row>
    <row r="95" spans="21:31" hidden="1" x14ac:dyDescent="0.45">
      <c r="U95"/>
      <c r="V95" s="96">
        <v>0.32986111111111099</v>
      </c>
      <c r="W95" s="96">
        <f t="shared" si="2"/>
        <v>0.6840277777777789</v>
      </c>
      <c r="X95" s="39"/>
      <c r="Y95"/>
      <c r="AA95" s="91" t="s">
        <v>66</v>
      </c>
      <c r="AD95" s="15">
        <f t="shared" si="3"/>
        <v>0.22569444444444411</v>
      </c>
      <c r="AE95" s="58"/>
    </row>
    <row r="96" spans="21:31" hidden="1" x14ac:dyDescent="0.45">
      <c r="U96"/>
      <c r="V96" s="96">
        <v>0.33333333333333298</v>
      </c>
      <c r="W96" s="96">
        <f t="shared" si="2"/>
        <v>0.68055555555555669</v>
      </c>
      <c r="X96" s="39"/>
      <c r="Y96"/>
      <c r="AA96" s="91" t="s">
        <v>79</v>
      </c>
      <c r="AD96" s="15">
        <f t="shared" si="3"/>
        <v>0.22916666666666632</v>
      </c>
      <c r="AE96" s="58"/>
    </row>
    <row r="97" spans="21:31" hidden="1" x14ac:dyDescent="0.45">
      <c r="U97"/>
      <c r="V97" s="96">
        <v>0.33680555555555602</v>
      </c>
      <c r="W97" s="96">
        <f t="shared" si="2"/>
        <v>0.67708333333333448</v>
      </c>
      <c r="X97" s="39"/>
      <c r="Y97"/>
      <c r="AA97" s="91" t="s">
        <v>103</v>
      </c>
      <c r="AD97" s="15">
        <f t="shared" si="3"/>
        <v>0.23263888888888853</v>
      </c>
      <c r="AE97" s="58"/>
    </row>
    <row r="98" spans="21:31" hidden="1" x14ac:dyDescent="0.45">
      <c r="U98"/>
      <c r="V98" s="96">
        <v>0.34027777777777801</v>
      </c>
      <c r="W98" s="96">
        <f t="shared" si="2"/>
        <v>0.67361111111111227</v>
      </c>
      <c r="X98" s="39"/>
      <c r="Y98"/>
      <c r="AA98" s="91" t="s">
        <v>108</v>
      </c>
      <c r="AD98" s="15">
        <f t="shared" si="3"/>
        <v>0.23611111111111074</v>
      </c>
      <c r="AE98" s="58"/>
    </row>
    <row r="99" spans="21:31" hidden="1" x14ac:dyDescent="0.45">
      <c r="U99"/>
      <c r="V99" s="96">
        <v>0.34375</v>
      </c>
      <c r="W99" s="96">
        <f t="shared" si="2"/>
        <v>0.67013888888889006</v>
      </c>
      <c r="X99" s="39"/>
      <c r="Y99"/>
      <c r="AA99" s="91" t="s">
        <v>122</v>
      </c>
      <c r="AD99" s="15">
        <f t="shared" si="3"/>
        <v>0.23958333333333295</v>
      </c>
      <c r="AE99" s="58"/>
    </row>
    <row r="100" spans="21:31" hidden="1" x14ac:dyDescent="0.45">
      <c r="U100"/>
      <c r="V100" s="96">
        <v>0.34722222222222199</v>
      </c>
      <c r="W100" s="96">
        <f t="shared" si="2"/>
        <v>0.66666666666666785</v>
      </c>
      <c r="X100" s="39"/>
      <c r="Y100"/>
      <c r="AA100" s="91" t="s">
        <v>65</v>
      </c>
      <c r="AD100" s="15">
        <f t="shared" si="3"/>
        <v>0.24305555555555516</v>
      </c>
      <c r="AE100" s="58"/>
    </row>
    <row r="101" spans="21:31" hidden="1" x14ac:dyDescent="0.45">
      <c r="U101"/>
      <c r="V101" s="96">
        <v>0.35069444444444398</v>
      </c>
      <c r="W101" s="96">
        <f t="shared" si="2"/>
        <v>0.66319444444444564</v>
      </c>
      <c r="X101" s="39"/>
      <c r="Y101"/>
      <c r="AA101" s="91" t="s">
        <v>51</v>
      </c>
      <c r="AD101" s="15">
        <f t="shared" si="3"/>
        <v>0.24652777777777737</v>
      </c>
      <c r="AE101" s="58"/>
    </row>
    <row r="102" spans="21:31" hidden="1" x14ac:dyDescent="0.45">
      <c r="U102"/>
      <c r="V102" s="96">
        <v>0.35416666666666702</v>
      </c>
      <c r="W102" s="96">
        <f t="shared" si="2"/>
        <v>0.65972222222222343</v>
      </c>
      <c r="X102" s="39"/>
      <c r="Y102"/>
      <c r="AA102" s="91" t="s">
        <v>53</v>
      </c>
      <c r="AD102" s="15">
        <f t="shared" si="3"/>
        <v>0.24999999999999958</v>
      </c>
      <c r="AE102" s="58"/>
    </row>
    <row r="103" spans="21:31" hidden="1" x14ac:dyDescent="0.45">
      <c r="U103"/>
      <c r="V103" s="96">
        <v>0.35763888888888901</v>
      </c>
      <c r="W103" s="96">
        <f t="shared" si="2"/>
        <v>0.65625000000000122</v>
      </c>
      <c r="X103" s="39"/>
      <c r="Y103"/>
      <c r="AA103" s="91" t="s">
        <v>133</v>
      </c>
      <c r="AD103" s="15">
        <f t="shared" si="3"/>
        <v>0.25347222222222182</v>
      </c>
      <c r="AE103" s="58"/>
    </row>
    <row r="104" spans="21:31" hidden="1" x14ac:dyDescent="0.45">
      <c r="U104"/>
      <c r="V104" s="96">
        <v>0.36111111111111099</v>
      </c>
      <c r="W104" s="96">
        <f t="shared" si="2"/>
        <v>0.65277777777777901</v>
      </c>
      <c r="X104" s="39"/>
      <c r="Y104"/>
      <c r="AA104" s="91" t="s">
        <v>54</v>
      </c>
      <c r="AD104" s="15">
        <f t="shared" si="3"/>
        <v>0.25694444444444403</v>
      </c>
      <c r="AE104" s="58"/>
    </row>
    <row r="105" spans="21:31" hidden="1" x14ac:dyDescent="0.45">
      <c r="U105"/>
      <c r="V105" s="96">
        <v>0.36458333333333298</v>
      </c>
      <c r="W105" s="96">
        <f t="shared" si="2"/>
        <v>0.6493055555555568</v>
      </c>
      <c r="X105" s="39"/>
      <c r="Y105"/>
      <c r="AA105" s="91" t="s">
        <v>56</v>
      </c>
      <c r="AD105" s="15">
        <f t="shared" si="3"/>
        <v>0.26041666666666624</v>
      </c>
      <c r="AE105" s="58"/>
    </row>
    <row r="106" spans="21:31" hidden="1" x14ac:dyDescent="0.45">
      <c r="U106"/>
      <c r="V106" s="96">
        <v>0.36805555555555602</v>
      </c>
      <c r="W106" s="96">
        <f t="shared" si="2"/>
        <v>0.64583333333333459</v>
      </c>
      <c r="X106" s="39"/>
      <c r="Y106"/>
      <c r="AA106" s="91" t="s">
        <v>58</v>
      </c>
      <c r="AD106" s="15">
        <f t="shared" si="3"/>
        <v>0.26388888888888845</v>
      </c>
      <c r="AE106" s="58"/>
    </row>
    <row r="107" spans="21:31" hidden="1" x14ac:dyDescent="0.45">
      <c r="U107"/>
      <c r="V107" s="96">
        <v>0.37152777777777801</v>
      </c>
      <c r="W107" s="96">
        <f t="shared" si="2"/>
        <v>0.64236111111111238</v>
      </c>
      <c r="X107" s="39"/>
      <c r="Y107"/>
      <c r="AA107" s="91" t="s">
        <v>31</v>
      </c>
      <c r="AD107" s="15">
        <f t="shared" si="3"/>
        <v>0.26736111111111066</v>
      </c>
      <c r="AE107" s="58"/>
    </row>
    <row r="108" spans="21:31" hidden="1" x14ac:dyDescent="0.45">
      <c r="U108"/>
      <c r="V108" s="96">
        <v>0.375</v>
      </c>
      <c r="W108" s="96">
        <f t="shared" si="2"/>
        <v>0.63888888888889017</v>
      </c>
      <c r="X108" s="39"/>
      <c r="Y108"/>
      <c r="AA108" s="91" t="s">
        <v>32</v>
      </c>
      <c r="AD108" s="15">
        <f t="shared" si="3"/>
        <v>0.27083333333333287</v>
      </c>
      <c r="AE108" s="58"/>
    </row>
    <row r="109" spans="21:31" hidden="1" x14ac:dyDescent="0.45">
      <c r="U109"/>
      <c r="V109" s="96">
        <v>0.37847222222222199</v>
      </c>
      <c r="W109" s="96">
        <f t="shared" si="2"/>
        <v>0.63541666666666796</v>
      </c>
      <c r="X109" s="39"/>
      <c r="Y109"/>
      <c r="AA109" s="91" t="s">
        <v>34</v>
      </c>
      <c r="AD109" s="15">
        <f t="shared" si="3"/>
        <v>0.27430555555555508</v>
      </c>
      <c r="AE109" s="58"/>
    </row>
    <row r="110" spans="21:31" hidden="1" x14ac:dyDescent="0.45">
      <c r="U110"/>
      <c r="V110" s="96">
        <v>0.38194444444444398</v>
      </c>
      <c r="W110" s="96">
        <f t="shared" si="2"/>
        <v>0.63194444444444575</v>
      </c>
      <c r="X110" s="39"/>
      <c r="Y110"/>
      <c r="AA110" s="91" t="s">
        <v>134</v>
      </c>
      <c r="AD110" s="15">
        <f t="shared" si="3"/>
        <v>0.27777777777777729</v>
      </c>
      <c r="AE110" s="58"/>
    </row>
    <row r="111" spans="21:31" hidden="1" x14ac:dyDescent="0.45">
      <c r="U111"/>
      <c r="V111" s="96">
        <v>0.38541666666666702</v>
      </c>
      <c r="W111" s="96">
        <f t="shared" si="2"/>
        <v>0.62847222222222354</v>
      </c>
      <c r="X111" s="39"/>
      <c r="Y111"/>
      <c r="AA111" s="91" t="s">
        <v>63</v>
      </c>
      <c r="AD111" s="15">
        <f t="shared" si="3"/>
        <v>0.2812499999999995</v>
      </c>
      <c r="AE111" s="58"/>
    </row>
    <row r="112" spans="21:31" hidden="1" x14ac:dyDescent="0.45">
      <c r="U112"/>
      <c r="V112" s="96">
        <v>0.38888888888888901</v>
      </c>
      <c r="W112" s="96">
        <f t="shared" si="2"/>
        <v>0.62500000000000133</v>
      </c>
      <c r="X112" s="39"/>
      <c r="Y112"/>
      <c r="AA112" s="91" t="s">
        <v>135</v>
      </c>
      <c r="AD112" s="15">
        <f t="shared" si="3"/>
        <v>0.28472222222222171</v>
      </c>
      <c r="AE112" s="58"/>
    </row>
    <row r="113" spans="21:31" hidden="1" x14ac:dyDescent="0.45">
      <c r="U113"/>
      <c r="V113" s="96">
        <v>0.39236111111111099</v>
      </c>
      <c r="W113" s="96">
        <f t="shared" si="2"/>
        <v>0.62152777777777912</v>
      </c>
      <c r="X113" s="39"/>
      <c r="Y113"/>
      <c r="AA113" s="91" t="s">
        <v>123</v>
      </c>
      <c r="AD113" s="15">
        <f t="shared" si="3"/>
        <v>0.28819444444444392</v>
      </c>
      <c r="AE113" s="58"/>
    </row>
    <row r="114" spans="21:31" hidden="1" x14ac:dyDescent="0.45">
      <c r="U114"/>
      <c r="V114" s="96">
        <v>0.39583333333333298</v>
      </c>
      <c r="W114" s="96">
        <f t="shared" si="2"/>
        <v>0.61805555555555691</v>
      </c>
      <c r="X114" s="39"/>
      <c r="Y114"/>
      <c r="AA114" s="91" t="s">
        <v>69</v>
      </c>
      <c r="AD114" s="15">
        <f t="shared" si="3"/>
        <v>0.29166666666666613</v>
      </c>
      <c r="AE114" s="58"/>
    </row>
    <row r="115" spans="21:31" hidden="1" x14ac:dyDescent="0.45">
      <c r="U115"/>
      <c r="V115" s="96">
        <v>0.39930555555555602</v>
      </c>
      <c r="W115" s="96">
        <f t="shared" si="2"/>
        <v>0.6145833333333347</v>
      </c>
      <c r="X115" s="39"/>
      <c r="Y115"/>
      <c r="AA115" s="91" t="s">
        <v>71</v>
      </c>
      <c r="AD115" s="15">
        <f t="shared" si="3"/>
        <v>0.29513888888888834</v>
      </c>
      <c r="AE115" s="58"/>
    </row>
    <row r="116" spans="21:31" hidden="1" x14ac:dyDescent="0.45">
      <c r="U116"/>
      <c r="V116" s="96">
        <v>0.40277777777777801</v>
      </c>
      <c r="W116" s="96">
        <f t="shared" si="2"/>
        <v>0.61111111111111249</v>
      </c>
      <c r="X116" s="39"/>
      <c r="Y116"/>
      <c r="AA116" s="91" t="s">
        <v>72</v>
      </c>
      <c r="AD116" s="15">
        <f t="shared" si="3"/>
        <v>0.29861111111111055</v>
      </c>
      <c r="AE116" s="58"/>
    </row>
    <row r="117" spans="21:31" hidden="1" x14ac:dyDescent="0.45">
      <c r="U117"/>
      <c r="V117" s="96">
        <v>0.40625</v>
      </c>
      <c r="W117" s="96">
        <f t="shared" si="2"/>
        <v>0.60763888888889028</v>
      </c>
      <c r="X117" s="39"/>
      <c r="Y117"/>
      <c r="AA117" s="91" t="s">
        <v>136</v>
      </c>
      <c r="AD117" s="15">
        <f t="shared" si="3"/>
        <v>0.30208333333333276</v>
      </c>
      <c r="AE117" s="58"/>
    </row>
    <row r="118" spans="21:31" hidden="1" x14ac:dyDescent="0.45">
      <c r="U118"/>
      <c r="V118" s="96">
        <v>0.40972222222222199</v>
      </c>
      <c r="W118" s="96">
        <f t="shared" si="2"/>
        <v>0.60416666666666807</v>
      </c>
      <c r="X118" s="39"/>
      <c r="Y118"/>
      <c r="AA118" s="91" t="s">
        <v>77</v>
      </c>
      <c r="AD118" s="15">
        <f t="shared" si="3"/>
        <v>0.30555555555555497</v>
      </c>
      <c r="AE118" s="58"/>
    </row>
    <row r="119" spans="21:31" hidden="1" x14ac:dyDescent="0.45">
      <c r="U119"/>
      <c r="V119" s="96">
        <v>0.41319444444444398</v>
      </c>
      <c r="W119" s="96">
        <f t="shared" si="2"/>
        <v>0.60069444444444586</v>
      </c>
      <c r="X119" s="39"/>
      <c r="Y119"/>
      <c r="AA119" s="91" t="s">
        <v>75</v>
      </c>
      <c r="AD119" s="15">
        <f t="shared" si="3"/>
        <v>0.30902777777777718</v>
      </c>
      <c r="AE119" s="58"/>
    </row>
    <row r="120" spans="21:31" hidden="1" x14ac:dyDescent="0.45">
      <c r="U120"/>
      <c r="V120" s="96">
        <v>0.41666666666666702</v>
      </c>
      <c r="W120" s="96">
        <f t="shared" si="2"/>
        <v>0.59722222222222365</v>
      </c>
      <c r="X120" s="39"/>
      <c r="Y120"/>
      <c r="AA120" s="91" t="s">
        <v>40</v>
      </c>
      <c r="AD120" s="15">
        <f t="shared" si="3"/>
        <v>0.31249999999999939</v>
      </c>
      <c r="AE120" s="58"/>
    </row>
    <row r="121" spans="21:31" hidden="1" x14ac:dyDescent="0.45">
      <c r="U121"/>
      <c r="V121" s="96">
        <v>0.42013888888888901</v>
      </c>
      <c r="W121" s="96">
        <f t="shared" si="2"/>
        <v>0.59375000000000144</v>
      </c>
      <c r="X121" s="39"/>
      <c r="Y121"/>
      <c r="AA121" s="91" t="s">
        <v>67</v>
      </c>
      <c r="AD121" s="15">
        <f t="shared" si="3"/>
        <v>0.3159722222222216</v>
      </c>
      <c r="AE121" s="58"/>
    </row>
    <row r="122" spans="21:31" hidden="1" x14ac:dyDescent="0.45">
      <c r="U122"/>
      <c r="V122" s="96">
        <v>0.42361111111111099</v>
      </c>
      <c r="W122" s="96">
        <f t="shared" si="2"/>
        <v>0.59027777777777923</v>
      </c>
      <c r="X122" s="39"/>
      <c r="Y122"/>
      <c r="AA122" s="91" t="s">
        <v>42</v>
      </c>
      <c r="AD122" s="15">
        <f t="shared" si="3"/>
        <v>0.31944444444444381</v>
      </c>
      <c r="AE122" s="58"/>
    </row>
    <row r="123" spans="21:31" hidden="1" x14ac:dyDescent="0.45">
      <c r="U123"/>
      <c r="V123" s="96">
        <v>0.42708333333333298</v>
      </c>
      <c r="W123" s="96">
        <f t="shared" si="2"/>
        <v>0.58680555555555702</v>
      </c>
      <c r="X123" s="39"/>
      <c r="Y123"/>
      <c r="AA123" s="91" t="s">
        <v>137</v>
      </c>
      <c r="AD123" s="15">
        <f t="shared" si="3"/>
        <v>0.32291666666666602</v>
      </c>
      <c r="AE123" s="58"/>
    </row>
    <row r="124" spans="21:31" hidden="1" x14ac:dyDescent="0.45">
      <c r="U124"/>
      <c r="V124" s="96">
        <v>0.43055555555555602</v>
      </c>
      <c r="W124" s="96">
        <f t="shared" si="2"/>
        <v>0.58333333333333481</v>
      </c>
      <c r="X124" s="39"/>
      <c r="Y124"/>
      <c r="AA124" s="91" t="s">
        <v>89</v>
      </c>
      <c r="AD124" s="15">
        <f t="shared" si="3"/>
        <v>0.32638888888888823</v>
      </c>
      <c r="AE124" s="58"/>
    </row>
    <row r="125" spans="21:31" hidden="1" x14ac:dyDescent="0.45">
      <c r="U125"/>
      <c r="V125" s="96">
        <v>0.43402777777777801</v>
      </c>
      <c r="W125" s="96">
        <f t="shared" si="2"/>
        <v>0.5798611111111126</v>
      </c>
      <c r="X125" s="39"/>
      <c r="Y125"/>
      <c r="AA125" s="91" t="s">
        <v>138</v>
      </c>
      <c r="AD125" s="15">
        <f t="shared" si="3"/>
        <v>0.32986111111111044</v>
      </c>
      <c r="AE125" s="58"/>
    </row>
    <row r="126" spans="21:31" hidden="1" x14ac:dyDescent="0.45">
      <c r="U126"/>
      <c r="V126" s="96">
        <v>0.4375</v>
      </c>
      <c r="W126" s="96">
        <f t="shared" si="2"/>
        <v>0.57638888888889039</v>
      </c>
      <c r="X126" s="39"/>
      <c r="Y126"/>
      <c r="AA126" s="91" t="s">
        <v>96</v>
      </c>
      <c r="AD126" s="15">
        <f t="shared" si="3"/>
        <v>0.33333333333333265</v>
      </c>
      <c r="AE126" s="58"/>
    </row>
    <row r="127" spans="21:31" hidden="1" x14ac:dyDescent="0.45">
      <c r="U127"/>
      <c r="V127" s="96">
        <v>0.44097222222222199</v>
      </c>
      <c r="W127" s="96">
        <f t="shared" si="2"/>
        <v>0.57291666666666818</v>
      </c>
      <c r="X127" s="39"/>
      <c r="Y127"/>
      <c r="AA127" s="91" t="s">
        <v>97</v>
      </c>
      <c r="AD127" s="15">
        <f t="shared" si="3"/>
        <v>0.33680555555555486</v>
      </c>
      <c r="AE127" s="58"/>
    </row>
    <row r="128" spans="21:31" hidden="1" x14ac:dyDescent="0.45">
      <c r="U128"/>
      <c r="V128" s="96">
        <v>0.44444444444444398</v>
      </c>
      <c r="W128" s="96">
        <f t="shared" si="2"/>
        <v>0.56944444444444597</v>
      </c>
      <c r="X128" s="39"/>
      <c r="Y128"/>
      <c r="AA128" s="91" t="s">
        <v>68</v>
      </c>
      <c r="AD128" s="15">
        <f t="shared" si="3"/>
        <v>0.34027777777777707</v>
      </c>
      <c r="AE128" s="58"/>
    </row>
    <row r="129" spans="21:31" hidden="1" x14ac:dyDescent="0.45">
      <c r="U129"/>
      <c r="V129" s="96">
        <v>0.44791666666666702</v>
      </c>
      <c r="W129" s="96">
        <f t="shared" si="2"/>
        <v>0.56597222222222376</v>
      </c>
      <c r="X129" s="39"/>
      <c r="Y129"/>
      <c r="AA129" s="91" t="s">
        <v>74</v>
      </c>
      <c r="AD129" s="15">
        <f t="shared" si="3"/>
        <v>0.34374999999999928</v>
      </c>
      <c r="AE129" s="58"/>
    </row>
    <row r="130" spans="21:31" hidden="1" x14ac:dyDescent="0.45">
      <c r="U130"/>
      <c r="V130" s="96">
        <v>0.45138888888888901</v>
      </c>
      <c r="W130" s="96">
        <f t="shared" si="2"/>
        <v>0.56250000000000155</v>
      </c>
      <c r="X130" s="39"/>
      <c r="Y130"/>
      <c r="AA130" s="91" t="s">
        <v>83</v>
      </c>
      <c r="AD130" s="15">
        <f t="shared" si="3"/>
        <v>0.34722222222222149</v>
      </c>
      <c r="AE130" s="58"/>
    </row>
    <row r="131" spans="21:31" hidden="1" x14ac:dyDescent="0.45">
      <c r="U131"/>
      <c r="V131" s="96">
        <v>0.45486111111111099</v>
      </c>
      <c r="W131" s="96">
        <f t="shared" si="2"/>
        <v>0.55902777777777934</v>
      </c>
      <c r="X131" s="39"/>
      <c r="Y131"/>
      <c r="AA131" s="91" t="s">
        <v>100</v>
      </c>
      <c r="AD131" s="15">
        <f t="shared" si="3"/>
        <v>0.3506944444444437</v>
      </c>
      <c r="AE131" s="58"/>
    </row>
    <row r="132" spans="21:31" hidden="1" x14ac:dyDescent="0.45">
      <c r="U132"/>
      <c r="V132" s="96">
        <v>0.45833333333333298</v>
      </c>
      <c r="W132" s="96">
        <f t="shared" ref="W132:W195" si="4">IF(W131&lt;TIME(0,5,0),1,W131-TIME(0,5,0))</f>
        <v>0.55555555555555713</v>
      </c>
      <c r="X132" s="39"/>
      <c r="Y132"/>
      <c r="AA132" s="91" t="s">
        <v>109</v>
      </c>
      <c r="AD132" s="15">
        <f t="shared" si="3"/>
        <v>0.35416666666666591</v>
      </c>
      <c r="AE132" s="58"/>
    </row>
    <row r="133" spans="21:31" hidden="1" x14ac:dyDescent="0.45">
      <c r="U133"/>
      <c r="V133" s="96">
        <v>0.46180555555555602</v>
      </c>
      <c r="W133" s="96">
        <f t="shared" si="4"/>
        <v>0.55208333333333492</v>
      </c>
      <c r="X133" s="39"/>
      <c r="Y133"/>
      <c r="AA133" s="91" t="s">
        <v>111</v>
      </c>
      <c r="AD133" s="15">
        <f t="shared" si="3"/>
        <v>0.35763888888888812</v>
      </c>
      <c r="AE133" s="58"/>
    </row>
    <row r="134" spans="21:31" hidden="1" x14ac:dyDescent="0.45">
      <c r="U134"/>
      <c r="V134" s="96">
        <v>0.46527777777777801</v>
      </c>
      <c r="W134" s="96">
        <f t="shared" si="4"/>
        <v>0.54861111111111271</v>
      </c>
      <c r="X134" s="39"/>
      <c r="Y134"/>
      <c r="AA134" s="91" t="s">
        <v>62</v>
      </c>
      <c r="AD134" s="15">
        <f t="shared" si="3"/>
        <v>0.36111111111111033</v>
      </c>
      <c r="AE134" s="58"/>
    </row>
    <row r="135" spans="21:31" hidden="1" x14ac:dyDescent="0.45">
      <c r="U135"/>
      <c r="V135" s="96">
        <v>0.46875</v>
      </c>
      <c r="W135" s="96">
        <f t="shared" si="4"/>
        <v>0.5451388888888905</v>
      </c>
      <c r="X135" s="39"/>
      <c r="Y135"/>
      <c r="AA135" s="91" t="s">
        <v>105</v>
      </c>
      <c r="AD135" s="15">
        <f t="shared" ref="AD135:AD193" si="5">IF(AND(HOUR(AD134)=23,MINUTE(AD134)=55),0,AD134+TIME(0,5,0))</f>
        <v>0.36458333333333254</v>
      </c>
      <c r="AE135" s="58"/>
    </row>
    <row r="136" spans="21:31" hidden="1" x14ac:dyDescent="0.45">
      <c r="U136"/>
      <c r="V136" s="96">
        <v>0.47222222222222199</v>
      </c>
      <c r="W136" s="96">
        <f t="shared" si="4"/>
        <v>0.54166666666666829</v>
      </c>
      <c r="X136" s="39"/>
      <c r="Y136"/>
      <c r="AA136" s="91" t="s">
        <v>45</v>
      </c>
      <c r="AD136" s="15">
        <f t="shared" si="5"/>
        <v>0.36805555555555475</v>
      </c>
      <c r="AE136" s="58"/>
    </row>
    <row r="137" spans="21:31" hidden="1" x14ac:dyDescent="0.45">
      <c r="U137"/>
      <c r="V137" s="96">
        <v>0.47569444444444398</v>
      </c>
      <c r="W137" s="96">
        <f t="shared" si="4"/>
        <v>0.53819444444444609</v>
      </c>
      <c r="X137" s="39"/>
      <c r="Y137"/>
      <c r="AA137" s="91" t="s">
        <v>46</v>
      </c>
      <c r="AD137" s="15">
        <f t="shared" si="5"/>
        <v>0.37152777777777696</v>
      </c>
      <c r="AE137" s="58"/>
    </row>
    <row r="138" spans="21:31" hidden="1" x14ac:dyDescent="0.45">
      <c r="U138"/>
      <c r="V138" s="96">
        <v>0.47916666666666702</v>
      </c>
      <c r="W138" s="96">
        <f t="shared" si="4"/>
        <v>0.53472222222222388</v>
      </c>
      <c r="X138" s="39"/>
      <c r="Y138"/>
      <c r="AA138" s="91" t="s">
        <v>139</v>
      </c>
      <c r="AD138" s="15">
        <f t="shared" si="5"/>
        <v>0.37499999999999917</v>
      </c>
      <c r="AE138" s="58"/>
    </row>
    <row r="139" spans="21:31" hidden="1" x14ac:dyDescent="0.45">
      <c r="U139"/>
      <c r="V139" s="96">
        <v>0.48263888888888901</v>
      </c>
      <c r="W139" s="96">
        <f t="shared" si="4"/>
        <v>0.53125000000000167</v>
      </c>
      <c r="X139" s="39"/>
      <c r="Y139"/>
      <c r="AA139" s="92"/>
      <c r="AD139" s="15">
        <f t="shared" si="5"/>
        <v>0.37847222222222138</v>
      </c>
      <c r="AE139" s="58"/>
    </row>
    <row r="140" spans="21:31" hidden="1" x14ac:dyDescent="0.45">
      <c r="U140"/>
      <c r="V140" s="96">
        <v>0.48611111111111099</v>
      </c>
      <c r="W140" s="96">
        <f t="shared" si="4"/>
        <v>0.52777777777777946</v>
      </c>
      <c r="X140" s="39"/>
      <c r="Y140"/>
      <c r="AA140" s="92"/>
      <c r="AD140" s="15">
        <f t="shared" si="5"/>
        <v>0.38194444444444359</v>
      </c>
      <c r="AE140" s="58"/>
    </row>
    <row r="141" spans="21:31" hidden="1" x14ac:dyDescent="0.45">
      <c r="U141"/>
      <c r="V141" s="96">
        <v>0.48958333333333298</v>
      </c>
      <c r="W141" s="96">
        <f t="shared" si="4"/>
        <v>0.52430555555555725</v>
      </c>
      <c r="X141" s="39"/>
      <c r="Y141"/>
      <c r="AA141" s="92"/>
      <c r="AD141" s="15">
        <f t="shared" si="5"/>
        <v>0.3854166666666658</v>
      </c>
      <c r="AE141" s="58"/>
    </row>
    <row r="142" spans="21:31" hidden="1" x14ac:dyDescent="0.45">
      <c r="U142"/>
      <c r="V142" s="96">
        <v>0.49305555555555602</v>
      </c>
      <c r="W142" s="96">
        <f t="shared" si="4"/>
        <v>0.52083333333333504</v>
      </c>
      <c r="X142" s="39"/>
      <c r="Y142"/>
      <c r="AA142" s="92"/>
      <c r="AD142" s="15">
        <f t="shared" si="5"/>
        <v>0.38888888888888801</v>
      </c>
      <c r="AE142" s="58"/>
    </row>
    <row r="143" spans="21:31" hidden="1" x14ac:dyDescent="0.45">
      <c r="U143"/>
      <c r="V143" s="96">
        <v>0.49652777777777801</v>
      </c>
      <c r="W143" s="96">
        <f t="shared" si="4"/>
        <v>0.51736111111111283</v>
      </c>
      <c r="X143" s="39"/>
      <c r="Y143"/>
      <c r="AA143" s="92"/>
      <c r="AD143" s="15">
        <f t="shared" si="5"/>
        <v>0.39236111111111022</v>
      </c>
      <c r="AE143" s="58"/>
    </row>
    <row r="144" spans="21:31" hidden="1" x14ac:dyDescent="0.45">
      <c r="U144"/>
      <c r="V144" s="96">
        <v>0.5</v>
      </c>
      <c r="W144" s="96">
        <f t="shared" si="4"/>
        <v>0.51388888888889062</v>
      </c>
      <c r="X144" s="39"/>
      <c r="Y144"/>
      <c r="AA144" s="92"/>
      <c r="AD144" s="15">
        <f t="shared" si="5"/>
        <v>0.39583333333333243</v>
      </c>
      <c r="AE144" s="58"/>
    </row>
    <row r="145" spans="21:31" hidden="1" x14ac:dyDescent="0.45">
      <c r="U145"/>
      <c r="V145" s="96">
        <v>0.50347222222222199</v>
      </c>
      <c r="W145" s="96">
        <f t="shared" si="4"/>
        <v>0.51041666666666841</v>
      </c>
      <c r="X145" s="39"/>
      <c r="Y145"/>
      <c r="AA145" s="92"/>
      <c r="AD145" s="15">
        <f t="shared" si="5"/>
        <v>0.39930555555555464</v>
      </c>
      <c r="AE145" s="58"/>
    </row>
    <row r="146" spans="21:31" hidden="1" x14ac:dyDescent="0.45">
      <c r="U146"/>
      <c r="V146" s="96">
        <v>0.50694444444444398</v>
      </c>
      <c r="W146" s="96">
        <f t="shared" si="4"/>
        <v>0.5069444444444462</v>
      </c>
      <c r="X146" s="39"/>
      <c r="Y146"/>
      <c r="AA146" s="92"/>
      <c r="AD146" s="15">
        <f t="shared" si="5"/>
        <v>0.40277777777777685</v>
      </c>
      <c r="AE146" s="58"/>
    </row>
    <row r="147" spans="21:31" hidden="1" x14ac:dyDescent="0.45">
      <c r="U147"/>
      <c r="V147" s="96">
        <v>0.51041666666666696</v>
      </c>
      <c r="W147" s="96">
        <f t="shared" si="4"/>
        <v>0.50347222222222399</v>
      </c>
      <c r="X147" s="39"/>
      <c r="Y147"/>
      <c r="AA147" s="92"/>
      <c r="AD147" s="15">
        <f t="shared" si="5"/>
        <v>0.40624999999999906</v>
      </c>
      <c r="AE147" s="58"/>
    </row>
    <row r="148" spans="21:31" hidden="1" x14ac:dyDescent="0.45">
      <c r="U148"/>
      <c r="V148" s="96">
        <v>0.51388888888888895</v>
      </c>
      <c r="W148" s="96">
        <f t="shared" si="4"/>
        <v>0.50000000000000178</v>
      </c>
      <c r="X148" s="39"/>
      <c r="Y148"/>
      <c r="AA148" s="92"/>
      <c r="AD148" s="15">
        <f t="shared" si="5"/>
        <v>0.40972222222222127</v>
      </c>
      <c r="AE148" s="58"/>
    </row>
    <row r="149" spans="21:31" hidden="1" x14ac:dyDescent="0.45">
      <c r="U149"/>
      <c r="V149" s="96">
        <v>0.51736111111111105</v>
      </c>
      <c r="W149" s="96">
        <f t="shared" si="4"/>
        <v>0.49652777777777957</v>
      </c>
      <c r="X149" s="39"/>
      <c r="Y149"/>
      <c r="AA149" s="92"/>
      <c r="AD149" s="15">
        <f t="shared" si="5"/>
        <v>0.41319444444444348</v>
      </c>
      <c r="AE149" s="58"/>
    </row>
    <row r="150" spans="21:31" hidden="1" x14ac:dyDescent="0.45">
      <c r="U150"/>
      <c r="V150" s="96">
        <v>0.52083333333333304</v>
      </c>
      <c r="W150" s="96">
        <f t="shared" si="4"/>
        <v>0.49305555555555736</v>
      </c>
      <c r="X150" s="39"/>
      <c r="Y150"/>
      <c r="AA150" s="92"/>
      <c r="AD150" s="15">
        <f t="shared" si="5"/>
        <v>0.41666666666666569</v>
      </c>
      <c r="AE150" s="58"/>
    </row>
    <row r="151" spans="21:31" hidden="1" x14ac:dyDescent="0.45">
      <c r="U151"/>
      <c r="V151" s="96">
        <v>0.52430555555555602</v>
      </c>
      <c r="W151" s="96">
        <f t="shared" si="4"/>
        <v>0.48958333333333515</v>
      </c>
      <c r="X151" s="39"/>
      <c r="Y151"/>
      <c r="AA151" s="92"/>
      <c r="AD151" s="15">
        <f t="shared" si="5"/>
        <v>0.4201388888888879</v>
      </c>
      <c r="AE151" s="58"/>
    </row>
    <row r="152" spans="21:31" hidden="1" x14ac:dyDescent="0.45">
      <c r="U152"/>
      <c r="V152" s="96">
        <v>0.52777777777777801</v>
      </c>
      <c r="W152" s="96">
        <f t="shared" si="4"/>
        <v>0.48611111111111294</v>
      </c>
      <c r="X152" s="39"/>
      <c r="Y152"/>
      <c r="AA152" s="92"/>
      <c r="AD152" s="15">
        <f t="shared" si="5"/>
        <v>0.42361111111111011</v>
      </c>
      <c r="AE152" s="58"/>
    </row>
    <row r="153" spans="21:31" hidden="1" x14ac:dyDescent="0.45">
      <c r="U153"/>
      <c r="V153" s="96">
        <v>0.53125</v>
      </c>
      <c r="W153" s="96">
        <f t="shared" si="4"/>
        <v>0.48263888888889073</v>
      </c>
      <c r="X153" s="39"/>
      <c r="Y153"/>
      <c r="AA153" s="92"/>
      <c r="AD153" s="15">
        <f t="shared" si="5"/>
        <v>0.42708333333333232</v>
      </c>
      <c r="AE153" s="58"/>
    </row>
    <row r="154" spans="21:31" hidden="1" x14ac:dyDescent="0.45">
      <c r="U154"/>
      <c r="V154" s="96">
        <v>0.53472222222222199</v>
      </c>
      <c r="W154" s="96">
        <f t="shared" si="4"/>
        <v>0.47916666666666852</v>
      </c>
      <c r="X154" s="39"/>
      <c r="Y154"/>
      <c r="AA154" s="92"/>
      <c r="AD154" s="15">
        <f t="shared" si="5"/>
        <v>0.43055555555555453</v>
      </c>
      <c r="AE154" s="58"/>
    </row>
    <row r="155" spans="21:31" hidden="1" x14ac:dyDescent="0.45">
      <c r="U155"/>
      <c r="V155" s="96">
        <v>0.53819444444444398</v>
      </c>
      <c r="W155" s="96">
        <f t="shared" si="4"/>
        <v>0.47569444444444631</v>
      </c>
      <c r="X155" s="39"/>
      <c r="Y155"/>
      <c r="AA155" s="92"/>
      <c r="AD155" s="15">
        <f t="shared" si="5"/>
        <v>0.43402777777777674</v>
      </c>
      <c r="AE155" s="58"/>
    </row>
    <row r="156" spans="21:31" hidden="1" x14ac:dyDescent="0.45">
      <c r="U156"/>
      <c r="V156" s="96">
        <v>0.54166666666666696</v>
      </c>
      <c r="W156" s="96">
        <f t="shared" si="4"/>
        <v>0.4722222222222241</v>
      </c>
      <c r="X156" s="39"/>
      <c r="Y156"/>
      <c r="AA156" s="92"/>
      <c r="AD156" s="15">
        <f t="shared" si="5"/>
        <v>0.43749999999999895</v>
      </c>
      <c r="AE156" s="58"/>
    </row>
    <row r="157" spans="21:31" hidden="1" x14ac:dyDescent="0.45">
      <c r="U157"/>
      <c r="V157" s="96">
        <v>0.54513888888888895</v>
      </c>
      <c r="W157" s="96">
        <f t="shared" si="4"/>
        <v>0.46875000000000189</v>
      </c>
      <c r="X157" s="39"/>
      <c r="Y157"/>
      <c r="AA157" s="92"/>
      <c r="AD157" s="15">
        <f t="shared" si="5"/>
        <v>0.44097222222222116</v>
      </c>
      <c r="AE157" s="58"/>
    </row>
    <row r="158" spans="21:31" hidden="1" x14ac:dyDescent="0.45">
      <c r="U158"/>
      <c r="V158" s="96">
        <v>0.54861111111111105</v>
      </c>
      <c r="W158" s="96">
        <f t="shared" si="4"/>
        <v>0.46527777777777968</v>
      </c>
      <c r="X158" s="39"/>
      <c r="Y158"/>
      <c r="AA158" s="92"/>
      <c r="AD158" s="15">
        <f t="shared" si="5"/>
        <v>0.44444444444444337</v>
      </c>
      <c r="AE158" s="58"/>
    </row>
    <row r="159" spans="21:31" hidden="1" x14ac:dyDescent="0.45">
      <c r="U159"/>
      <c r="V159" s="96">
        <v>0.55208333333333304</v>
      </c>
      <c r="W159" s="96">
        <f t="shared" si="4"/>
        <v>0.46180555555555747</v>
      </c>
      <c r="X159" s="39"/>
      <c r="Y159"/>
      <c r="AA159" s="92"/>
      <c r="AD159" s="15">
        <f t="shared" si="5"/>
        <v>0.44791666666666557</v>
      </c>
      <c r="AE159" s="58"/>
    </row>
    <row r="160" spans="21:31" hidden="1" x14ac:dyDescent="0.45">
      <c r="U160"/>
      <c r="V160" s="96">
        <v>0.55555555555555602</v>
      </c>
      <c r="W160" s="96">
        <f t="shared" si="4"/>
        <v>0.45833333333333526</v>
      </c>
      <c r="X160" s="39"/>
      <c r="Y160"/>
      <c r="AA160" s="92"/>
      <c r="AD160" s="15">
        <f t="shared" si="5"/>
        <v>0.45138888888888778</v>
      </c>
      <c r="AE160" s="58"/>
    </row>
    <row r="161" spans="21:31" hidden="1" x14ac:dyDescent="0.45">
      <c r="U161"/>
      <c r="V161" s="96">
        <v>0.55902777777777801</v>
      </c>
      <c r="W161" s="96">
        <f t="shared" si="4"/>
        <v>0.45486111111111305</v>
      </c>
      <c r="X161" s="39"/>
      <c r="Y161"/>
      <c r="AA161" s="92"/>
      <c r="AD161" s="15">
        <f t="shared" si="5"/>
        <v>0.45486111111110999</v>
      </c>
      <c r="AE161" s="58"/>
    </row>
    <row r="162" spans="21:31" hidden="1" x14ac:dyDescent="0.45">
      <c r="U162"/>
      <c r="V162" s="96">
        <v>0.5625</v>
      </c>
      <c r="W162" s="96">
        <f t="shared" si="4"/>
        <v>0.45138888888889084</v>
      </c>
      <c r="X162" s="39"/>
      <c r="Y162"/>
      <c r="AA162" s="92"/>
      <c r="AD162" s="15">
        <f t="shared" si="5"/>
        <v>0.4583333333333322</v>
      </c>
      <c r="AE162" s="58"/>
    </row>
    <row r="163" spans="21:31" hidden="1" x14ac:dyDescent="0.45">
      <c r="U163"/>
      <c r="V163" s="96">
        <v>0.56597222222222199</v>
      </c>
      <c r="W163" s="96">
        <f t="shared" si="4"/>
        <v>0.44791666666666863</v>
      </c>
      <c r="X163" s="39"/>
      <c r="Y163"/>
      <c r="AA163" s="92"/>
      <c r="AD163" s="15">
        <f t="shared" si="5"/>
        <v>0.46180555555555441</v>
      </c>
      <c r="AE163" s="58"/>
    </row>
    <row r="164" spans="21:31" hidden="1" x14ac:dyDescent="0.45">
      <c r="U164"/>
      <c r="V164" s="96">
        <v>0.56944444444444398</v>
      </c>
      <c r="W164" s="96">
        <f t="shared" si="4"/>
        <v>0.44444444444444642</v>
      </c>
      <c r="X164" s="39"/>
      <c r="Y164"/>
      <c r="AA164" s="92"/>
      <c r="AD164" s="15">
        <f t="shared" si="5"/>
        <v>0.46527777777777662</v>
      </c>
      <c r="AE164" s="58"/>
    </row>
    <row r="165" spans="21:31" hidden="1" x14ac:dyDescent="0.45">
      <c r="U165"/>
      <c r="V165" s="96">
        <v>0.57291666666666696</v>
      </c>
      <c r="W165" s="96">
        <f t="shared" si="4"/>
        <v>0.44097222222222421</v>
      </c>
      <c r="X165" s="39"/>
      <c r="Y165"/>
      <c r="AA165" s="92"/>
      <c r="AD165" s="15">
        <f t="shared" si="5"/>
        <v>0.46874999999999883</v>
      </c>
      <c r="AE165" s="58"/>
    </row>
    <row r="166" spans="21:31" hidden="1" x14ac:dyDescent="0.45">
      <c r="U166"/>
      <c r="V166" s="96">
        <v>0.57638888888888895</v>
      </c>
      <c r="W166" s="96">
        <f t="shared" si="4"/>
        <v>0.437500000000002</v>
      </c>
      <c r="X166" s="39"/>
      <c r="Y166"/>
      <c r="AA166" s="92"/>
      <c r="AD166" s="15">
        <f t="shared" si="5"/>
        <v>0.47222222222222104</v>
      </c>
      <c r="AE166" s="58"/>
    </row>
    <row r="167" spans="21:31" hidden="1" x14ac:dyDescent="0.45">
      <c r="U167"/>
      <c r="V167" s="96">
        <v>0.57986111111111105</v>
      </c>
      <c r="W167" s="96">
        <f t="shared" si="4"/>
        <v>0.43402777777777979</v>
      </c>
      <c r="X167" s="39"/>
      <c r="Y167"/>
      <c r="AA167" s="92"/>
      <c r="AD167" s="15">
        <f t="shared" si="5"/>
        <v>0.47569444444444325</v>
      </c>
      <c r="AE167" s="58"/>
    </row>
    <row r="168" spans="21:31" hidden="1" x14ac:dyDescent="0.45">
      <c r="U168"/>
      <c r="V168" s="96">
        <v>0.58333333333333304</v>
      </c>
      <c r="W168" s="96">
        <f t="shared" si="4"/>
        <v>0.43055555555555758</v>
      </c>
      <c r="X168" s="39"/>
      <c r="Y168"/>
      <c r="AA168" s="92"/>
      <c r="AD168" s="15">
        <f t="shared" si="5"/>
        <v>0.47916666666666546</v>
      </c>
      <c r="AE168" s="58"/>
    </row>
    <row r="169" spans="21:31" hidden="1" x14ac:dyDescent="0.45">
      <c r="U169"/>
      <c r="V169" s="96">
        <v>0.58680555555555503</v>
      </c>
      <c r="W169" s="96">
        <f t="shared" si="4"/>
        <v>0.42708333333333537</v>
      </c>
      <c r="X169" s="39"/>
      <c r="Y169"/>
      <c r="AA169" s="92"/>
      <c r="AD169" s="15">
        <f t="shared" si="5"/>
        <v>0.48263888888888767</v>
      </c>
      <c r="AE169" s="58"/>
    </row>
    <row r="170" spans="21:31" hidden="1" x14ac:dyDescent="0.45">
      <c r="U170"/>
      <c r="V170" s="96">
        <v>0.59027777777777801</v>
      </c>
      <c r="W170" s="96">
        <f t="shared" si="4"/>
        <v>0.42361111111111316</v>
      </c>
      <c r="X170" s="39"/>
      <c r="Y170"/>
      <c r="AA170" s="92"/>
      <c r="AD170" s="15">
        <f t="shared" si="5"/>
        <v>0.48611111111110988</v>
      </c>
      <c r="AE170" s="58"/>
    </row>
    <row r="171" spans="21:31" hidden="1" x14ac:dyDescent="0.45">
      <c r="U171"/>
      <c r="V171" s="96">
        <v>0.59375</v>
      </c>
      <c r="W171" s="96">
        <f t="shared" si="4"/>
        <v>0.42013888888889095</v>
      </c>
      <c r="X171" s="39"/>
      <c r="Y171"/>
      <c r="AA171" s="92"/>
      <c r="AD171" s="15">
        <f t="shared" si="5"/>
        <v>0.48958333333333209</v>
      </c>
      <c r="AE171" s="58"/>
    </row>
    <row r="172" spans="21:31" hidden="1" x14ac:dyDescent="0.45">
      <c r="U172"/>
      <c r="V172" s="96">
        <v>0.59722222222222199</v>
      </c>
      <c r="W172" s="96">
        <f t="shared" si="4"/>
        <v>0.41666666666666874</v>
      </c>
      <c r="X172" s="39"/>
      <c r="Y172"/>
      <c r="AA172" s="92"/>
      <c r="AD172" s="15">
        <f t="shared" si="5"/>
        <v>0.4930555555555543</v>
      </c>
      <c r="AE172" s="58"/>
    </row>
    <row r="173" spans="21:31" hidden="1" x14ac:dyDescent="0.45">
      <c r="U173"/>
      <c r="V173" s="96">
        <v>0.60069444444444398</v>
      </c>
      <c r="W173" s="96">
        <f t="shared" si="4"/>
        <v>0.41319444444444653</v>
      </c>
      <c r="X173" s="39"/>
      <c r="Y173"/>
      <c r="AA173" s="92"/>
      <c r="AD173" s="15">
        <f t="shared" si="5"/>
        <v>0.49652777777777651</v>
      </c>
      <c r="AE173" s="58"/>
    </row>
    <row r="174" spans="21:31" hidden="1" x14ac:dyDescent="0.45">
      <c r="U174"/>
      <c r="V174" s="96">
        <v>0.60416666666666696</v>
      </c>
      <c r="W174" s="96">
        <f t="shared" si="4"/>
        <v>0.40972222222222432</v>
      </c>
      <c r="X174" s="39"/>
      <c r="Y174"/>
      <c r="AA174" s="92"/>
      <c r="AD174" s="15">
        <f t="shared" si="5"/>
        <v>0.49999999999999872</v>
      </c>
      <c r="AE174" s="58"/>
    </row>
    <row r="175" spans="21:31" hidden="1" x14ac:dyDescent="0.45">
      <c r="U175"/>
      <c r="V175" s="96">
        <v>0.60763888888888895</v>
      </c>
      <c r="W175" s="96">
        <f t="shared" si="4"/>
        <v>0.40625000000000211</v>
      </c>
      <c r="X175" s="39"/>
      <c r="Y175"/>
      <c r="AA175" s="92"/>
      <c r="AD175" s="15">
        <f t="shared" si="5"/>
        <v>0.50347222222222099</v>
      </c>
      <c r="AE175" s="58"/>
    </row>
    <row r="176" spans="21:31" hidden="1" x14ac:dyDescent="0.45">
      <c r="U176"/>
      <c r="V176" s="96">
        <v>0.61111111111111105</v>
      </c>
      <c r="W176" s="96">
        <f t="shared" si="4"/>
        <v>0.4027777777777799</v>
      </c>
      <c r="X176" s="39"/>
      <c r="Y176"/>
      <c r="AA176" s="92"/>
      <c r="AD176" s="15">
        <f t="shared" si="5"/>
        <v>0.5069444444444432</v>
      </c>
      <c r="AE176" s="58"/>
    </row>
    <row r="177" spans="21:31" hidden="1" x14ac:dyDescent="0.45">
      <c r="U177"/>
      <c r="V177" s="96">
        <v>0.61458333333333304</v>
      </c>
      <c r="W177" s="96">
        <f t="shared" si="4"/>
        <v>0.39930555555555769</v>
      </c>
      <c r="X177" s="39"/>
      <c r="Y177"/>
      <c r="AA177" s="92"/>
      <c r="AD177" s="15">
        <f t="shared" si="5"/>
        <v>0.51041666666666541</v>
      </c>
      <c r="AE177" s="58"/>
    </row>
    <row r="178" spans="21:31" hidden="1" x14ac:dyDescent="0.45">
      <c r="U178"/>
      <c r="V178" s="96">
        <v>0.61805555555555503</v>
      </c>
      <c r="W178" s="96">
        <f t="shared" si="4"/>
        <v>0.39583333333333548</v>
      </c>
      <c r="X178" s="39"/>
      <c r="Y178"/>
      <c r="AA178" s="92"/>
      <c r="AD178" s="15">
        <f t="shared" si="5"/>
        <v>0.51388888888888762</v>
      </c>
      <c r="AE178" s="58"/>
    </row>
    <row r="179" spans="21:31" hidden="1" x14ac:dyDescent="0.45">
      <c r="U179"/>
      <c r="V179" s="96">
        <v>0.62152777777777801</v>
      </c>
      <c r="W179" s="96">
        <f t="shared" si="4"/>
        <v>0.39236111111111327</v>
      </c>
      <c r="X179" s="39"/>
      <c r="Y179"/>
      <c r="AA179" s="92"/>
      <c r="AD179" s="15">
        <f t="shared" si="5"/>
        <v>0.51736111111110983</v>
      </c>
      <c r="AE179" s="58"/>
    </row>
    <row r="180" spans="21:31" hidden="1" x14ac:dyDescent="0.45">
      <c r="U180"/>
      <c r="V180" s="96">
        <v>0.625</v>
      </c>
      <c r="W180" s="96">
        <f t="shared" si="4"/>
        <v>0.38888888888889106</v>
      </c>
      <c r="X180" s="39"/>
      <c r="Y180"/>
      <c r="AA180" s="92"/>
      <c r="AD180" s="15">
        <f t="shared" si="5"/>
        <v>0.52083333333333204</v>
      </c>
      <c r="AE180" s="58"/>
    </row>
    <row r="181" spans="21:31" hidden="1" x14ac:dyDescent="0.45">
      <c r="U181"/>
      <c r="V181" s="96">
        <v>0.62847222222222199</v>
      </c>
      <c r="W181" s="96">
        <f t="shared" si="4"/>
        <v>0.38541666666666885</v>
      </c>
      <c r="X181" s="39"/>
      <c r="Y181"/>
      <c r="AA181" s="92"/>
      <c r="AD181" s="15">
        <f t="shared" si="5"/>
        <v>0.52430555555555425</v>
      </c>
      <c r="AE181" s="58"/>
    </row>
    <row r="182" spans="21:31" hidden="1" x14ac:dyDescent="0.45">
      <c r="U182"/>
      <c r="V182" s="96">
        <v>0.63194444444444398</v>
      </c>
      <c r="W182" s="96">
        <f t="shared" si="4"/>
        <v>0.38194444444444664</v>
      </c>
      <c r="X182" s="39"/>
      <c r="Y182"/>
      <c r="AA182" s="92"/>
      <c r="AD182" s="15">
        <f t="shared" si="5"/>
        <v>0.52777777777777646</v>
      </c>
      <c r="AE182" s="58"/>
    </row>
    <row r="183" spans="21:31" hidden="1" x14ac:dyDescent="0.45">
      <c r="U183"/>
      <c r="V183" s="96">
        <v>0.63541666666666696</v>
      </c>
      <c r="W183" s="96">
        <f t="shared" si="4"/>
        <v>0.37847222222222443</v>
      </c>
      <c r="X183" s="39"/>
      <c r="Y183"/>
      <c r="AA183" s="92"/>
      <c r="AD183" s="15">
        <f t="shared" si="5"/>
        <v>0.53124999999999867</v>
      </c>
      <c r="AE183" s="58"/>
    </row>
    <row r="184" spans="21:31" hidden="1" x14ac:dyDescent="0.45">
      <c r="U184"/>
      <c r="V184" s="96">
        <v>0.63888888888888895</v>
      </c>
      <c r="W184" s="96">
        <f t="shared" si="4"/>
        <v>0.37500000000000222</v>
      </c>
      <c r="X184" s="39"/>
      <c r="Y184"/>
      <c r="AA184" s="92"/>
      <c r="AD184" s="15">
        <f t="shared" si="5"/>
        <v>0.53472222222222088</v>
      </c>
      <c r="AE184" s="58"/>
    </row>
    <row r="185" spans="21:31" hidden="1" x14ac:dyDescent="0.45">
      <c r="U185"/>
      <c r="V185" s="96">
        <v>0.64236111111111105</v>
      </c>
      <c r="W185" s="96">
        <f t="shared" si="4"/>
        <v>0.37152777777778001</v>
      </c>
      <c r="X185" s="39"/>
      <c r="Y185"/>
      <c r="AA185" s="92"/>
      <c r="AD185" s="15">
        <f t="shared" si="5"/>
        <v>0.53819444444444309</v>
      </c>
      <c r="AE185" s="58"/>
    </row>
    <row r="186" spans="21:31" hidden="1" x14ac:dyDescent="0.45">
      <c r="U186"/>
      <c r="V186" s="96">
        <v>0.64583333333333304</v>
      </c>
      <c r="W186" s="96">
        <f t="shared" si="4"/>
        <v>0.3680555555555578</v>
      </c>
      <c r="X186" s="39"/>
      <c r="Y186"/>
      <c r="AA186" s="92"/>
      <c r="AD186" s="15">
        <f t="shared" si="5"/>
        <v>0.5416666666666653</v>
      </c>
      <c r="AE186" s="58"/>
    </row>
    <row r="187" spans="21:31" hidden="1" x14ac:dyDescent="0.45">
      <c r="U187"/>
      <c r="V187" s="96">
        <v>0.64930555555555503</v>
      </c>
      <c r="W187" s="96">
        <f t="shared" si="4"/>
        <v>0.36458333333333559</v>
      </c>
      <c r="X187" s="39"/>
      <c r="Y187"/>
      <c r="AA187" s="92"/>
      <c r="AD187" s="15">
        <f t="shared" si="5"/>
        <v>0.54513888888888751</v>
      </c>
      <c r="AE187" s="58"/>
    </row>
    <row r="188" spans="21:31" hidden="1" x14ac:dyDescent="0.45">
      <c r="U188"/>
      <c r="V188" s="96">
        <v>0.65277777777777801</v>
      </c>
      <c r="W188" s="96">
        <f t="shared" si="4"/>
        <v>0.36111111111111338</v>
      </c>
      <c r="X188" s="39"/>
      <c r="Y188"/>
      <c r="AA188" s="92"/>
      <c r="AD188" s="15">
        <f t="shared" si="5"/>
        <v>0.54861111111110972</v>
      </c>
      <c r="AE188" s="58"/>
    </row>
    <row r="189" spans="21:31" hidden="1" x14ac:dyDescent="0.45">
      <c r="U189"/>
      <c r="V189" s="96">
        <v>0.65625</v>
      </c>
      <c r="W189" s="96">
        <f t="shared" si="4"/>
        <v>0.35763888888889117</v>
      </c>
      <c r="X189" s="39"/>
      <c r="Y189"/>
      <c r="AA189" s="92"/>
      <c r="AD189" s="15">
        <f t="shared" si="5"/>
        <v>0.55208333333333193</v>
      </c>
      <c r="AE189" s="58"/>
    </row>
    <row r="190" spans="21:31" hidden="1" x14ac:dyDescent="0.45">
      <c r="U190"/>
      <c r="V190" s="96">
        <v>0.65972222222222199</v>
      </c>
      <c r="W190" s="96">
        <f t="shared" si="4"/>
        <v>0.35416666666666896</v>
      </c>
      <c r="X190" s="39"/>
      <c r="Y190"/>
      <c r="AA190" s="92"/>
      <c r="AD190" s="15">
        <f t="shared" si="5"/>
        <v>0.55555555555555414</v>
      </c>
      <c r="AE190" s="58"/>
    </row>
    <row r="191" spans="21:31" hidden="1" x14ac:dyDescent="0.45">
      <c r="U191"/>
      <c r="V191" s="96">
        <v>0.66319444444444398</v>
      </c>
      <c r="W191" s="96">
        <f t="shared" si="4"/>
        <v>0.35069444444444675</v>
      </c>
      <c r="X191" s="39"/>
      <c r="Y191"/>
      <c r="AA191" s="92"/>
      <c r="AD191" s="15">
        <f t="shared" si="5"/>
        <v>0.55902777777777635</v>
      </c>
      <c r="AE191" s="58"/>
    </row>
    <row r="192" spans="21:31" hidden="1" x14ac:dyDescent="0.45">
      <c r="U192"/>
      <c r="V192" s="96">
        <v>0.66666666666666696</v>
      </c>
      <c r="W192" s="96">
        <f t="shared" si="4"/>
        <v>0.34722222222222454</v>
      </c>
      <c r="X192" s="39"/>
      <c r="Y192"/>
      <c r="AA192" s="92"/>
      <c r="AD192" s="15">
        <f t="shared" si="5"/>
        <v>0.56249999999999856</v>
      </c>
      <c r="AE192" s="58"/>
    </row>
    <row r="193" spans="21:31" hidden="1" x14ac:dyDescent="0.45">
      <c r="U193"/>
      <c r="V193" s="96">
        <v>0.67013888888888895</v>
      </c>
      <c r="W193" s="96">
        <f t="shared" si="4"/>
        <v>0.34375000000000233</v>
      </c>
      <c r="X193" s="39"/>
      <c r="Y193"/>
      <c r="AA193" s="92"/>
      <c r="AD193" s="15">
        <f t="shared" si="5"/>
        <v>0.56597222222222077</v>
      </c>
      <c r="AE193" s="58"/>
    </row>
    <row r="194" spans="21:31" hidden="1" x14ac:dyDescent="0.45">
      <c r="U194"/>
      <c r="V194" s="96">
        <v>0.67361111111111105</v>
      </c>
      <c r="W194" s="96">
        <f t="shared" si="4"/>
        <v>0.34027777777778012</v>
      </c>
      <c r="X194" s="39"/>
      <c r="Y194"/>
      <c r="AA194" s="92"/>
      <c r="AD194" s="15">
        <f>IF(AND(HOUR(AD193)=23,MINUTE(AD193)=55),0,AD193+TIME(0,5,0))</f>
        <v>0.56944444444444298</v>
      </c>
      <c r="AE194" s="58"/>
    </row>
    <row r="195" spans="21:31" hidden="1" x14ac:dyDescent="0.45">
      <c r="U195"/>
      <c r="V195" s="96">
        <v>0.67708333333333304</v>
      </c>
      <c r="W195" s="96">
        <f t="shared" si="4"/>
        <v>0.33680555555555791</v>
      </c>
      <c r="X195" s="39"/>
      <c r="Y195"/>
      <c r="AA195" s="92"/>
      <c r="AD195" s="15">
        <f t="shared" ref="AD195:AD258" si="6">IF(AND(HOUR(AD194)=23,MINUTE(AD194)=55),0,AD194+TIME(0,5,0))</f>
        <v>0.57291666666666519</v>
      </c>
      <c r="AE195" s="58"/>
    </row>
    <row r="196" spans="21:31" hidden="1" x14ac:dyDescent="0.45">
      <c r="U196"/>
      <c r="V196" s="96">
        <v>0.68055555555555503</v>
      </c>
      <c r="W196" s="96">
        <f t="shared" ref="W196:W259" si="7">IF(W195&lt;TIME(0,5,0),1,W195-TIME(0,5,0))</f>
        <v>0.3333333333333357</v>
      </c>
      <c r="X196" s="39"/>
      <c r="Y196"/>
      <c r="AA196" s="92"/>
      <c r="AD196" s="15">
        <f t="shared" si="6"/>
        <v>0.5763888888888874</v>
      </c>
      <c r="AE196" s="58"/>
    </row>
    <row r="197" spans="21:31" hidden="1" x14ac:dyDescent="0.45">
      <c r="U197"/>
      <c r="V197" s="96">
        <v>0.68402777777777801</v>
      </c>
      <c r="W197" s="96">
        <f t="shared" si="7"/>
        <v>0.32986111111111349</v>
      </c>
      <c r="X197" s="39"/>
      <c r="Y197"/>
      <c r="AA197" s="92"/>
      <c r="AD197" s="15">
        <f t="shared" si="6"/>
        <v>0.57986111111110961</v>
      </c>
      <c r="AE197" s="58"/>
    </row>
    <row r="198" spans="21:31" hidden="1" x14ac:dyDescent="0.45">
      <c r="U198"/>
      <c r="V198" s="96">
        <v>0.6875</v>
      </c>
      <c r="W198" s="96">
        <f t="shared" si="7"/>
        <v>0.32638888888889128</v>
      </c>
      <c r="X198" s="39"/>
      <c r="Y198"/>
      <c r="AA198" s="92"/>
      <c r="AD198" s="15">
        <f t="shared" si="6"/>
        <v>0.58333333333333182</v>
      </c>
      <c r="AE198" s="58"/>
    </row>
    <row r="199" spans="21:31" hidden="1" x14ac:dyDescent="0.45">
      <c r="U199"/>
      <c r="V199" s="96">
        <v>0.69097222222222199</v>
      </c>
      <c r="W199" s="96">
        <f t="shared" si="7"/>
        <v>0.32291666666666907</v>
      </c>
      <c r="X199" s="39"/>
      <c r="Y199"/>
      <c r="AA199" s="92"/>
      <c r="AD199" s="15">
        <f t="shared" si="6"/>
        <v>0.58680555555555403</v>
      </c>
      <c r="AE199" s="58"/>
    </row>
    <row r="200" spans="21:31" hidden="1" x14ac:dyDescent="0.45">
      <c r="U200"/>
      <c r="V200" s="96">
        <v>0.69444444444444398</v>
      </c>
      <c r="W200" s="96">
        <f t="shared" si="7"/>
        <v>0.31944444444444686</v>
      </c>
      <c r="X200" s="39"/>
      <c r="Y200"/>
      <c r="AA200" s="92"/>
      <c r="AD200" s="15">
        <f t="shared" si="6"/>
        <v>0.59027777777777624</v>
      </c>
      <c r="AE200" s="58"/>
    </row>
    <row r="201" spans="21:31" hidden="1" x14ac:dyDescent="0.45">
      <c r="U201"/>
      <c r="V201" s="96">
        <v>0.69791666666666696</v>
      </c>
      <c r="W201" s="96">
        <f t="shared" si="7"/>
        <v>0.31597222222222465</v>
      </c>
      <c r="X201" s="39"/>
      <c r="Y201"/>
      <c r="AA201" s="92"/>
      <c r="AD201" s="15">
        <f t="shared" si="6"/>
        <v>0.59374999999999845</v>
      </c>
      <c r="AE201" s="58"/>
    </row>
    <row r="202" spans="21:31" hidden="1" x14ac:dyDescent="0.45">
      <c r="U202"/>
      <c r="V202" s="96">
        <v>0.70138888888888895</v>
      </c>
      <c r="W202" s="96">
        <f t="shared" si="7"/>
        <v>0.31250000000000244</v>
      </c>
      <c r="X202" s="39"/>
      <c r="Y202"/>
      <c r="AA202" s="92"/>
      <c r="AD202" s="15">
        <f t="shared" si="6"/>
        <v>0.59722222222222066</v>
      </c>
      <c r="AE202" s="58"/>
    </row>
    <row r="203" spans="21:31" hidden="1" x14ac:dyDescent="0.45">
      <c r="U203"/>
      <c r="V203" s="96">
        <v>0.70486111111111105</v>
      </c>
      <c r="W203" s="96">
        <f t="shared" si="7"/>
        <v>0.30902777777778023</v>
      </c>
      <c r="X203" s="39"/>
      <c r="Y203"/>
      <c r="AA203" s="92"/>
      <c r="AD203" s="15">
        <f t="shared" si="6"/>
        <v>0.60069444444444287</v>
      </c>
      <c r="AE203" s="58"/>
    </row>
    <row r="204" spans="21:31" hidden="1" x14ac:dyDescent="0.45">
      <c r="U204"/>
      <c r="V204" s="96">
        <v>0.70833333333333304</v>
      </c>
      <c r="W204" s="96">
        <f t="shared" si="7"/>
        <v>0.30555555555555802</v>
      </c>
      <c r="X204" s="39"/>
      <c r="Y204"/>
      <c r="AA204" s="92"/>
      <c r="AD204" s="15">
        <f t="shared" si="6"/>
        <v>0.60416666666666508</v>
      </c>
      <c r="AE204" s="58"/>
    </row>
    <row r="205" spans="21:31" hidden="1" x14ac:dyDescent="0.45">
      <c r="U205"/>
      <c r="V205" s="96">
        <v>0.71180555555555503</v>
      </c>
      <c r="W205" s="96">
        <f t="shared" si="7"/>
        <v>0.30208333333333581</v>
      </c>
      <c r="X205" s="39"/>
      <c r="Y205"/>
      <c r="AA205" s="92"/>
      <c r="AD205" s="15">
        <f t="shared" si="6"/>
        <v>0.60763888888888729</v>
      </c>
      <c r="AE205" s="58"/>
    </row>
    <row r="206" spans="21:31" hidden="1" x14ac:dyDescent="0.45">
      <c r="U206"/>
      <c r="V206" s="96">
        <v>0.71527777777777801</v>
      </c>
      <c r="W206" s="96">
        <f t="shared" si="7"/>
        <v>0.2986111111111136</v>
      </c>
      <c r="X206" s="39"/>
      <c r="Y206"/>
      <c r="AA206" s="92"/>
      <c r="AD206" s="15">
        <f t="shared" si="6"/>
        <v>0.6111111111111095</v>
      </c>
      <c r="AE206" s="58"/>
    </row>
    <row r="207" spans="21:31" hidden="1" x14ac:dyDescent="0.45">
      <c r="U207"/>
      <c r="V207" s="96">
        <v>0.71875</v>
      </c>
      <c r="W207" s="96">
        <f t="shared" si="7"/>
        <v>0.29513888888889139</v>
      </c>
      <c r="X207" s="39"/>
      <c r="Y207"/>
      <c r="AA207" s="92"/>
      <c r="AD207" s="15">
        <f t="shared" si="6"/>
        <v>0.61458333333333171</v>
      </c>
      <c r="AE207" s="58"/>
    </row>
    <row r="208" spans="21:31" hidden="1" x14ac:dyDescent="0.45">
      <c r="U208"/>
      <c r="V208" s="96">
        <v>0.72222222222222199</v>
      </c>
      <c r="W208" s="96">
        <f t="shared" si="7"/>
        <v>0.29166666666666918</v>
      </c>
      <c r="X208" s="39"/>
      <c r="Y208"/>
      <c r="AA208" s="92"/>
      <c r="AD208" s="15">
        <f t="shared" si="6"/>
        <v>0.61805555555555391</v>
      </c>
      <c r="AE208" s="58"/>
    </row>
    <row r="209" spans="21:31" hidden="1" x14ac:dyDescent="0.45">
      <c r="U209"/>
      <c r="V209" s="96">
        <v>0.72569444444444398</v>
      </c>
      <c r="W209" s="96">
        <f t="shared" si="7"/>
        <v>0.28819444444444697</v>
      </c>
      <c r="X209" s="39"/>
      <c r="Y209"/>
      <c r="AA209" s="92"/>
      <c r="AD209" s="15">
        <f t="shared" si="6"/>
        <v>0.62152777777777612</v>
      </c>
      <c r="AE209" s="58"/>
    </row>
    <row r="210" spans="21:31" hidden="1" x14ac:dyDescent="0.45">
      <c r="U210"/>
      <c r="V210" s="96">
        <v>0.72916666666666696</v>
      </c>
      <c r="W210" s="96">
        <f t="shared" si="7"/>
        <v>0.28472222222222476</v>
      </c>
      <c r="X210" s="39"/>
      <c r="Y210"/>
      <c r="AA210" s="92"/>
      <c r="AD210" s="15">
        <f t="shared" si="6"/>
        <v>0.62499999999999833</v>
      </c>
      <c r="AE210" s="58"/>
    </row>
    <row r="211" spans="21:31" hidden="1" x14ac:dyDescent="0.45">
      <c r="U211"/>
      <c r="V211" s="96">
        <v>0.73263888888888895</v>
      </c>
      <c r="W211" s="96">
        <f t="shared" si="7"/>
        <v>0.28125000000000255</v>
      </c>
      <c r="X211" s="39"/>
      <c r="Y211"/>
      <c r="AA211" s="92"/>
      <c r="AD211" s="15">
        <f t="shared" si="6"/>
        <v>0.62847222222222054</v>
      </c>
      <c r="AE211" s="58"/>
    </row>
    <row r="212" spans="21:31" hidden="1" x14ac:dyDescent="0.45">
      <c r="U212"/>
      <c r="V212" s="96">
        <v>0.73611111111111105</v>
      </c>
      <c r="W212" s="96">
        <f t="shared" si="7"/>
        <v>0.27777777777778034</v>
      </c>
      <c r="X212" s="39"/>
      <c r="Y212"/>
      <c r="AA212" s="92"/>
      <c r="AD212" s="15">
        <f t="shared" si="6"/>
        <v>0.63194444444444275</v>
      </c>
      <c r="AE212" s="58"/>
    </row>
    <row r="213" spans="21:31" hidden="1" x14ac:dyDescent="0.45">
      <c r="U213"/>
      <c r="V213" s="96">
        <v>0.73958333333333304</v>
      </c>
      <c r="W213" s="96">
        <f t="shared" si="7"/>
        <v>0.27430555555555813</v>
      </c>
      <c r="X213" s="39"/>
      <c r="Y213"/>
      <c r="AA213" s="92"/>
      <c r="AD213" s="15">
        <f t="shared" si="6"/>
        <v>0.63541666666666496</v>
      </c>
      <c r="AE213" s="58"/>
    </row>
    <row r="214" spans="21:31" hidden="1" x14ac:dyDescent="0.45">
      <c r="U214"/>
      <c r="V214" s="96">
        <v>0.74305555555555503</v>
      </c>
      <c r="W214" s="96">
        <f t="shared" si="7"/>
        <v>0.27083333333333592</v>
      </c>
      <c r="X214" s="39"/>
      <c r="Y214"/>
      <c r="AA214" s="92"/>
      <c r="AD214" s="15">
        <f t="shared" si="6"/>
        <v>0.63888888888888717</v>
      </c>
      <c r="AE214" s="58"/>
    </row>
    <row r="215" spans="21:31" hidden="1" x14ac:dyDescent="0.45">
      <c r="U215"/>
      <c r="V215" s="96">
        <v>0.74652777777777801</v>
      </c>
      <c r="W215" s="96">
        <f t="shared" si="7"/>
        <v>0.26736111111111371</v>
      </c>
      <c r="X215" s="39"/>
      <c r="Y215"/>
      <c r="AA215" s="92"/>
      <c r="AD215" s="15">
        <f t="shared" si="6"/>
        <v>0.64236111111110938</v>
      </c>
      <c r="AE215" s="58"/>
    </row>
    <row r="216" spans="21:31" hidden="1" x14ac:dyDescent="0.45">
      <c r="U216"/>
      <c r="V216" s="96">
        <v>0.75</v>
      </c>
      <c r="W216" s="96">
        <f t="shared" si="7"/>
        <v>0.2638888888888915</v>
      </c>
      <c r="X216" s="39"/>
      <c r="Y216"/>
      <c r="AA216" s="92"/>
      <c r="AD216" s="15">
        <f t="shared" si="6"/>
        <v>0.64583333333333159</v>
      </c>
      <c r="AE216" s="58"/>
    </row>
    <row r="217" spans="21:31" hidden="1" x14ac:dyDescent="0.45">
      <c r="U217"/>
      <c r="V217" s="96">
        <v>0.75347222222222199</v>
      </c>
      <c r="W217" s="96">
        <f t="shared" si="7"/>
        <v>0.26041666666666929</v>
      </c>
      <c r="X217" s="39"/>
      <c r="Y217"/>
      <c r="AA217" s="92"/>
      <c r="AD217" s="15">
        <f t="shared" si="6"/>
        <v>0.6493055555555538</v>
      </c>
      <c r="AE217" s="58"/>
    </row>
    <row r="218" spans="21:31" hidden="1" x14ac:dyDescent="0.45">
      <c r="U218"/>
      <c r="V218" s="96">
        <v>0.75694444444444398</v>
      </c>
      <c r="W218" s="96">
        <f t="shared" si="7"/>
        <v>0.25694444444444708</v>
      </c>
      <c r="X218" s="39"/>
      <c r="Y218"/>
      <c r="AA218" s="92"/>
      <c r="AD218" s="15">
        <f t="shared" si="6"/>
        <v>0.65277777777777601</v>
      </c>
      <c r="AE218" s="58"/>
    </row>
    <row r="219" spans="21:31" hidden="1" x14ac:dyDescent="0.45">
      <c r="U219"/>
      <c r="V219" s="96">
        <v>0.76041666666666696</v>
      </c>
      <c r="W219" s="96">
        <f t="shared" si="7"/>
        <v>0.25347222222222487</v>
      </c>
      <c r="X219" s="39"/>
      <c r="Y219"/>
      <c r="AA219" s="92"/>
      <c r="AD219" s="15">
        <f t="shared" si="6"/>
        <v>0.65624999999999822</v>
      </c>
      <c r="AE219" s="58"/>
    </row>
    <row r="220" spans="21:31" hidden="1" x14ac:dyDescent="0.45">
      <c r="U220"/>
      <c r="V220" s="96">
        <v>0.76388888888888895</v>
      </c>
      <c r="W220" s="96">
        <f t="shared" si="7"/>
        <v>0.25000000000000266</v>
      </c>
      <c r="X220" s="39"/>
      <c r="Y220"/>
      <c r="AA220" s="92"/>
      <c r="AD220" s="15">
        <f t="shared" si="6"/>
        <v>0.65972222222222043</v>
      </c>
      <c r="AE220" s="58"/>
    </row>
    <row r="221" spans="21:31" hidden="1" x14ac:dyDescent="0.45">
      <c r="U221"/>
      <c r="V221" s="96">
        <v>0.76736111111111105</v>
      </c>
      <c r="W221" s="96">
        <f t="shared" si="7"/>
        <v>0.24652777777778045</v>
      </c>
      <c r="X221" s="39"/>
      <c r="Y221"/>
      <c r="AA221" s="92"/>
      <c r="AD221" s="15">
        <f t="shared" si="6"/>
        <v>0.66319444444444264</v>
      </c>
      <c r="AE221" s="58"/>
    </row>
    <row r="222" spans="21:31" hidden="1" x14ac:dyDescent="0.45">
      <c r="U222"/>
      <c r="V222" s="96">
        <v>0.77083333333333304</v>
      </c>
      <c r="W222" s="96">
        <f t="shared" si="7"/>
        <v>0.24305555555555824</v>
      </c>
      <c r="X222" s="39"/>
      <c r="Y222"/>
      <c r="AA222" s="92"/>
      <c r="AD222" s="15">
        <f t="shared" si="6"/>
        <v>0.66666666666666485</v>
      </c>
      <c r="AE222" s="58"/>
    </row>
    <row r="223" spans="21:31" hidden="1" x14ac:dyDescent="0.45">
      <c r="U223"/>
      <c r="V223" s="96">
        <v>0.77430555555555503</v>
      </c>
      <c r="W223" s="96">
        <f t="shared" si="7"/>
        <v>0.23958333333333603</v>
      </c>
      <c r="X223" s="39"/>
      <c r="Y223"/>
      <c r="AA223" s="92"/>
      <c r="AD223" s="15">
        <f t="shared" si="6"/>
        <v>0.67013888888888706</v>
      </c>
      <c r="AE223" s="58"/>
    </row>
    <row r="224" spans="21:31" hidden="1" x14ac:dyDescent="0.45">
      <c r="U224"/>
      <c r="V224" s="96">
        <v>0.77777777777777801</v>
      </c>
      <c r="W224" s="96">
        <f t="shared" si="7"/>
        <v>0.23611111111111382</v>
      </c>
      <c r="X224" s="39"/>
      <c r="Y224"/>
      <c r="AA224" s="92"/>
      <c r="AD224" s="15">
        <f t="shared" si="6"/>
        <v>0.67361111111110927</v>
      </c>
      <c r="AE224" s="58"/>
    </row>
    <row r="225" spans="21:31" hidden="1" x14ac:dyDescent="0.45">
      <c r="U225"/>
      <c r="V225" s="96">
        <v>0.78125</v>
      </c>
      <c r="W225" s="96">
        <f t="shared" si="7"/>
        <v>0.23263888888889162</v>
      </c>
      <c r="X225" s="39"/>
      <c r="Y225"/>
      <c r="AA225" s="92"/>
      <c r="AD225" s="15">
        <f t="shared" si="6"/>
        <v>0.67708333333333148</v>
      </c>
      <c r="AE225" s="58"/>
    </row>
    <row r="226" spans="21:31" hidden="1" x14ac:dyDescent="0.45">
      <c r="U226"/>
      <c r="V226" s="96">
        <v>0.78472222222222199</v>
      </c>
      <c r="W226" s="96">
        <f t="shared" si="7"/>
        <v>0.22916666666666941</v>
      </c>
      <c r="X226" s="39"/>
      <c r="Y226"/>
      <c r="AA226" s="92"/>
      <c r="AD226" s="15">
        <f t="shared" si="6"/>
        <v>0.68055555555555369</v>
      </c>
      <c r="AE226" s="58"/>
    </row>
    <row r="227" spans="21:31" hidden="1" x14ac:dyDescent="0.45">
      <c r="U227"/>
      <c r="V227" s="96">
        <v>0.78819444444444398</v>
      </c>
      <c r="W227" s="96">
        <f t="shared" si="7"/>
        <v>0.2256944444444472</v>
      </c>
      <c r="X227" s="39"/>
      <c r="Y227"/>
      <c r="AA227" s="92"/>
      <c r="AD227" s="15">
        <f t="shared" si="6"/>
        <v>0.6840277777777759</v>
      </c>
      <c r="AE227" s="58"/>
    </row>
    <row r="228" spans="21:31" hidden="1" x14ac:dyDescent="0.45">
      <c r="U228"/>
      <c r="V228" s="96">
        <v>0.79166666666666696</v>
      </c>
      <c r="W228" s="96">
        <f t="shared" si="7"/>
        <v>0.22222222222222499</v>
      </c>
      <c r="X228" s="39"/>
      <c r="Y228"/>
      <c r="AA228" s="92"/>
      <c r="AD228" s="15">
        <f t="shared" si="6"/>
        <v>0.68749999999999811</v>
      </c>
      <c r="AE228" s="58"/>
    </row>
    <row r="229" spans="21:31" hidden="1" x14ac:dyDescent="0.45">
      <c r="U229"/>
      <c r="V229" s="96">
        <v>0.79513888888888895</v>
      </c>
      <c r="W229" s="96">
        <f t="shared" si="7"/>
        <v>0.21875000000000278</v>
      </c>
      <c r="X229" s="39"/>
      <c r="Y229"/>
      <c r="AA229" s="92"/>
      <c r="AD229" s="15">
        <f t="shared" si="6"/>
        <v>0.69097222222222032</v>
      </c>
      <c r="AE229" s="58"/>
    </row>
    <row r="230" spans="21:31" hidden="1" x14ac:dyDescent="0.45">
      <c r="U230"/>
      <c r="V230" s="96">
        <v>0.79861111111111105</v>
      </c>
      <c r="W230" s="96">
        <f t="shared" si="7"/>
        <v>0.21527777777778057</v>
      </c>
      <c r="X230" s="39"/>
      <c r="Y230"/>
      <c r="AA230" s="92"/>
      <c r="AD230" s="15">
        <f t="shared" si="6"/>
        <v>0.69444444444444253</v>
      </c>
      <c r="AE230" s="58"/>
    </row>
    <row r="231" spans="21:31" hidden="1" x14ac:dyDescent="0.45">
      <c r="U231"/>
      <c r="V231" s="96">
        <v>0.80208333333333304</v>
      </c>
      <c r="W231" s="96">
        <f t="shared" si="7"/>
        <v>0.21180555555555836</v>
      </c>
      <c r="X231" s="39"/>
      <c r="Y231"/>
      <c r="AA231" s="92"/>
      <c r="AD231" s="15">
        <f t="shared" si="6"/>
        <v>0.69791666666666474</v>
      </c>
      <c r="AE231" s="58"/>
    </row>
    <row r="232" spans="21:31" hidden="1" x14ac:dyDescent="0.45">
      <c r="U232"/>
      <c r="V232" s="96">
        <v>0.80555555555555503</v>
      </c>
      <c r="W232" s="96">
        <f t="shared" si="7"/>
        <v>0.20833333333333615</v>
      </c>
      <c r="X232" s="39"/>
      <c r="Y232"/>
      <c r="AA232" s="92"/>
      <c r="AD232" s="15">
        <f t="shared" si="6"/>
        <v>0.70138888888888695</v>
      </c>
      <c r="AE232" s="58"/>
    </row>
    <row r="233" spans="21:31" hidden="1" x14ac:dyDescent="0.45">
      <c r="U233"/>
      <c r="V233" s="96">
        <v>0.80902777777777801</v>
      </c>
      <c r="W233" s="96">
        <f t="shared" si="7"/>
        <v>0.20486111111111394</v>
      </c>
      <c r="X233" s="39"/>
      <c r="Y233"/>
      <c r="AA233" s="92"/>
      <c r="AD233" s="15">
        <f t="shared" si="6"/>
        <v>0.70486111111110916</v>
      </c>
      <c r="AE233" s="58"/>
    </row>
    <row r="234" spans="21:31" hidden="1" x14ac:dyDescent="0.45">
      <c r="U234"/>
      <c r="V234" s="96">
        <v>0.8125</v>
      </c>
      <c r="W234" s="96">
        <f t="shared" si="7"/>
        <v>0.20138888888889173</v>
      </c>
      <c r="X234" s="39"/>
      <c r="Y234"/>
      <c r="AA234" s="92"/>
      <c r="AD234" s="15">
        <f t="shared" si="6"/>
        <v>0.70833333333333137</v>
      </c>
      <c r="AE234" s="58"/>
    </row>
    <row r="235" spans="21:31" hidden="1" x14ac:dyDescent="0.45">
      <c r="U235"/>
      <c r="V235" s="96">
        <v>0.81597222222222199</v>
      </c>
      <c r="W235" s="96">
        <f t="shared" si="7"/>
        <v>0.19791666666666952</v>
      </c>
      <c r="X235" s="39"/>
      <c r="Y235"/>
      <c r="AA235" s="92"/>
      <c r="AD235" s="15">
        <f t="shared" si="6"/>
        <v>0.71180555555555358</v>
      </c>
      <c r="AE235" s="58"/>
    </row>
    <row r="236" spans="21:31" hidden="1" x14ac:dyDescent="0.45">
      <c r="U236"/>
      <c r="V236" s="96">
        <v>0.81944444444444398</v>
      </c>
      <c r="W236" s="96">
        <f t="shared" si="7"/>
        <v>0.19444444444444731</v>
      </c>
      <c r="X236" s="39"/>
      <c r="Y236"/>
      <c r="AA236" s="92"/>
      <c r="AD236" s="15">
        <f t="shared" si="6"/>
        <v>0.71527777777777579</v>
      </c>
      <c r="AE236" s="58"/>
    </row>
    <row r="237" spans="21:31" hidden="1" x14ac:dyDescent="0.45">
      <c r="U237"/>
      <c r="V237" s="96">
        <v>0.82291666666666696</v>
      </c>
      <c r="W237" s="96">
        <f t="shared" si="7"/>
        <v>0.1909722222222251</v>
      </c>
      <c r="X237" s="39"/>
      <c r="Y237"/>
      <c r="AA237" s="92"/>
      <c r="AD237" s="15">
        <f t="shared" si="6"/>
        <v>0.718749999999998</v>
      </c>
      <c r="AE237" s="58"/>
    </row>
    <row r="238" spans="21:31" hidden="1" x14ac:dyDescent="0.45">
      <c r="U238"/>
      <c r="V238" s="96">
        <v>0.82638888888888895</v>
      </c>
      <c r="W238" s="96">
        <f t="shared" si="7"/>
        <v>0.18750000000000289</v>
      </c>
      <c r="X238" s="39"/>
      <c r="Y238"/>
      <c r="AA238" s="92"/>
      <c r="AD238" s="15">
        <f t="shared" si="6"/>
        <v>0.72222222222222021</v>
      </c>
      <c r="AE238" s="58"/>
    </row>
    <row r="239" spans="21:31" hidden="1" x14ac:dyDescent="0.45">
      <c r="U239"/>
      <c r="V239" s="96">
        <v>0.82986111111111105</v>
      </c>
      <c r="W239" s="96">
        <f t="shared" si="7"/>
        <v>0.18402777777778068</v>
      </c>
      <c r="X239" s="39"/>
      <c r="Y239"/>
      <c r="AA239" s="92"/>
      <c r="AD239" s="15">
        <f t="shared" si="6"/>
        <v>0.72569444444444242</v>
      </c>
      <c r="AE239" s="58"/>
    </row>
    <row r="240" spans="21:31" hidden="1" x14ac:dyDescent="0.45">
      <c r="U240"/>
      <c r="V240" s="96">
        <v>0.83333333333333304</v>
      </c>
      <c r="W240" s="96">
        <f t="shared" si="7"/>
        <v>0.18055555555555847</v>
      </c>
      <c r="X240" s="39"/>
      <c r="Y240"/>
      <c r="AA240" s="92"/>
      <c r="AD240" s="15">
        <f t="shared" si="6"/>
        <v>0.72916666666666463</v>
      </c>
      <c r="AE240" s="58"/>
    </row>
    <row r="241" spans="21:31" hidden="1" x14ac:dyDescent="0.45">
      <c r="U241"/>
      <c r="V241" s="96">
        <v>0.83680555555555503</v>
      </c>
      <c r="W241" s="96">
        <f t="shared" si="7"/>
        <v>0.17708333333333626</v>
      </c>
      <c r="X241" s="39"/>
      <c r="Y241"/>
      <c r="AA241" s="92"/>
      <c r="AD241" s="15">
        <f t="shared" si="6"/>
        <v>0.73263888888888684</v>
      </c>
      <c r="AE241" s="58"/>
    </row>
    <row r="242" spans="21:31" hidden="1" x14ac:dyDescent="0.45">
      <c r="U242"/>
      <c r="V242" s="96">
        <v>0.84027777777777801</v>
      </c>
      <c r="W242" s="96">
        <f t="shared" si="7"/>
        <v>0.17361111111111405</v>
      </c>
      <c r="X242" s="39"/>
      <c r="Y242"/>
      <c r="AA242" s="92"/>
      <c r="AD242" s="15">
        <f t="shared" si="6"/>
        <v>0.73611111111110905</v>
      </c>
      <c r="AE242" s="64"/>
    </row>
    <row r="243" spans="21:31" hidden="1" x14ac:dyDescent="0.45">
      <c r="U243"/>
      <c r="V243" s="96">
        <v>0.84375</v>
      </c>
      <c r="W243" s="96">
        <f t="shared" si="7"/>
        <v>0.17013888888889184</v>
      </c>
      <c r="X243" s="39"/>
      <c r="Y243"/>
      <c r="AA243" s="92"/>
      <c r="AD243" s="15">
        <f t="shared" si="6"/>
        <v>0.73958333333333126</v>
      </c>
      <c r="AE243" s="64"/>
    </row>
    <row r="244" spans="21:31" hidden="1" x14ac:dyDescent="0.45">
      <c r="U244"/>
      <c r="V244" s="96">
        <v>0.84722222222222199</v>
      </c>
      <c r="W244" s="96">
        <f t="shared" si="7"/>
        <v>0.16666666666666963</v>
      </c>
      <c r="X244" s="39"/>
      <c r="Y244"/>
      <c r="AA244" s="92"/>
      <c r="AD244" s="15">
        <f t="shared" si="6"/>
        <v>0.74305555555555347</v>
      </c>
      <c r="AE244" s="64"/>
    </row>
    <row r="245" spans="21:31" hidden="1" x14ac:dyDescent="0.45">
      <c r="U245"/>
      <c r="V245" s="96">
        <v>0.85069444444444398</v>
      </c>
      <c r="W245" s="96">
        <f t="shared" si="7"/>
        <v>0.16319444444444742</v>
      </c>
      <c r="X245" s="39"/>
      <c r="Y245"/>
      <c r="AA245" s="92"/>
      <c r="AD245" s="15">
        <f t="shared" si="6"/>
        <v>0.74652777777777568</v>
      </c>
      <c r="AE245" s="64"/>
    </row>
    <row r="246" spans="21:31" hidden="1" x14ac:dyDescent="0.45">
      <c r="U246"/>
      <c r="V246" s="96">
        <v>0.85416666666666696</v>
      </c>
      <c r="W246" s="96">
        <f t="shared" si="7"/>
        <v>0.15972222222222521</v>
      </c>
      <c r="X246" s="39"/>
      <c r="Y246"/>
      <c r="AA246"/>
      <c r="AD246" s="15">
        <f t="shared" si="6"/>
        <v>0.74999999999999789</v>
      </c>
      <c r="AE246" s="64"/>
    </row>
    <row r="247" spans="21:31" hidden="1" x14ac:dyDescent="0.45">
      <c r="U247"/>
      <c r="V247" s="96">
        <v>0.85763888888888895</v>
      </c>
      <c r="W247" s="96">
        <f t="shared" si="7"/>
        <v>0.156250000000003</v>
      </c>
      <c r="X247" s="39"/>
      <c r="Y247"/>
      <c r="AA247"/>
      <c r="AD247" s="15">
        <f t="shared" si="6"/>
        <v>0.7534722222222201</v>
      </c>
      <c r="AE247" s="64"/>
    </row>
    <row r="248" spans="21:31" hidden="1" x14ac:dyDescent="0.45">
      <c r="U248"/>
      <c r="V248" s="96">
        <v>0.86111111111111105</v>
      </c>
      <c r="W248" s="96">
        <f t="shared" si="7"/>
        <v>0.15277777777778079</v>
      </c>
      <c r="X248" s="39"/>
      <c r="Y248"/>
      <c r="AA248"/>
      <c r="AD248" s="15">
        <f t="shared" si="6"/>
        <v>0.75694444444444231</v>
      </c>
      <c r="AE248" s="64"/>
    </row>
    <row r="249" spans="21:31" hidden="1" x14ac:dyDescent="0.45">
      <c r="U249"/>
      <c r="V249" s="96">
        <v>0.86458333333333304</v>
      </c>
      <c r="W249" s="96">
        <f t="shared" si="7"/>
        <v>0.14930555555555858</v>
      </c>
      <c r="X249" s="39"/>
      <c r="Y249"/>
      <c r="AA249"/>
      <c r="AD249" s="15">
        <f t="shared" si="6"/>
        <v>0.76041666666666452</v>
      </c>
      <c r="AE249" s="64"/>
    </row>
    <row r="250" spans="21:31" hidden="1" x14ac:dyDescent="0.45">
      <c r="U250"/>
      <c r="V250" s="96">
        <v>0.86805555555555503</v>
      </c>
      <c r="W250" s="96">
        <f t="shared" si="7"/>
        <v>0.14583333333333637</v>
      </c>
      <c r="X250" s="39"/>
      <c r="Y250"/>
      <c r="AA250"/>
      <c r="AD250" s="15">
        <f t="shared" si="6"/>
        <v>0.76388888888888673</v>
      </c>
      <c r="AE250" s="64"/>
    </row>
    <row r="251" spans="21:31" hidden="1" x14ac:dyDescent="0.45">
      <c r="U251"/>
      <c r="V251" s="96">
        <v>0.87152777777777801</v>
      </c>
      <c r="W251" s="96">
        <f t="shared" si="7"/>
        <v>0.14236111111111416</v>
      </c>
      <c r="X251" s="39"/>
      <c r="Y251"/>
      <c r="AA251"/>
      <c r="AD251" s="15">
        <f t="shared" si="6"/>
        <v>0.76736111111110894</v>
      </c>
      <c r="AE251" s="64"/>
    </row>
    <row r="252" spans="21:31" hidden="1" x14ac:dyDescent="0.45">
      <c r="U252"/>
      <c r="V252" s="96">
        <v>0.875</v>
      </c>
      <c r="W252" s="96">
        <f t="shared" si="7"/>
        <v>0.13888888888889195</v>
      </c>
      <c r="X252" s="39"/>
      <c r="Y252"/>
      <c r="AA252"/>
      <c r="AD252" s="15">
        <f t="shared" si="6"/>
        <v>0.77083333333333115</v>
      </c>
      <c r="AE252" s="64"/>
    </row>
    <row r="253" spans="21:31" hidden="1" x14ac:dyDescent="0.45">
      <c r="U253"/>
      <c r="V253" s="96">
        <v>0.87847222222222199</v>
      </c>
      <c r="W253" s="96">
        <f t="shared" si="7"/>
        <v>0.13541666666666974</v>
      </c>
      <c r="X253" s="39"/>
      <c r="Y253"/>
      <c r="AA253"/>
      <c r="AD253" s="15">
        <f t="shared" si="6"/>
        <v>0.77430555555555336</v>
      </c>
    </row>
    <row r="254" spans="21:31" hidden="1" x14ac:dyDescent="0.45">
      <c r="U254"/>
      <c r="V254" s="96">
        <v>0.88194444444444398</v>
      </c>
      <c r="W254" s="96">
        <f t="shared" si="7"/>
        <v>0.13194444444444753</v>
      </c>
      <c r="X254" s="39"/>
      <c r="Y254"/>
      <c r="AA254"/>
      <c r="AD254" s="15">
        <f t="shared" si="6"/>
        <v>0.77777777777777557</v>
      </c>
    </row>
    <row r="255" spans="21:31" hidden="1" x14ac:dyDescent="0.45">
      <c r="U255"/>
      <c r="V255" s="96">
        <v>0.88541666666666696</v>
      </c>
      <c r="W255" s="96">
        <f t="shared" si="7"/>
        <v>0.12847222222222532</v>
      </c>
      <c r="X255" s="39"/>
      <c r="Y255"/>
      <c r="AA255"/>
      <c r="AD255" s="15">
        <f t="shared" si="6"/>
        <v>0.78124999999999778</v>
      </c>
    </row>
    <row r="256" spans="21:31" hidden="1" x14ac:dyDescent="0.45">
      <c r="U256"/>
      <c r="V256" s="96">
        <v>0.88888888888888895</v>
      </c>
      <c r="W256" s="96">
        <f t="shared" si="7"/>
        <v>0.12500000000000311</v>
      </c>
      <c r="X256" s="39"/>
      <c r="Y256"/>
      <c r="AA256"/>
      <c r="AD256" s="15">
        <f t="shared" si="6"/>
        <v>0.78472222222221999</v>
      </c>
    </row>
    <row r="257" spans="21:30" hidden="1" x14ac:dyDescent="0.45">
      <c r="U257"/>
      <c r="V257" s="96">
        <v>0.89236111111111105</v>
      </c>
      <c r="W257" s="96">
        <f t="shared" si="7"/>
        <v>0.12152777777778088</v>
      </c>
      <c r="X257" s="39"/>
      <c r="Y257"/>
      <c r="AA257"/>
      <c r="AD257" s="15">
        <f t="shared" si="6"/>
        <v>0.7881944444444422</v>
      </c>
    </row>
    <row r="258" spans="21:30" hidden="1" x14ac:dyDescent="0.45">
      <c r="U258"/>
      <c r="V258" s="96">
        <v>0.89583333333333304</v>
      </c>
      <c r="W258" s="96">
        <f t="shared" si="7"/>
        <v>0.11805555555555866</v>
      </c>
      <c r="X258" s="39"/>
      <c r="Y258"/>
      <c r="AA258"/>
      <c r="AD258" s="15">
        <f t="shared" si="6"/>
        <v>0.79166666666666441</v>
      </c>
    </row>
    <row r="259" spans="21:30" hidden="1" x14ac:dyDescent="0.45">
      <c r="U259"/>
      <c r="V259" s="96">
        <v>0.89930555555555503</v>
      </c>
      <c r="W259" s="96">
        <f t="shared" si="7"/>
        <v>0.11458333333333644</v>
      </c>
      <c r="X259" s="39"/>
      <c r="Y259"/>
      <c r="AA259"/>
      <c r="AD259" s="15">
        <f t="shared" ref="AD259:AD292" si="8">IF(AND(HOUR(AD258)=23,MINUTE(AD258)=55),0,AD258+TIME(0,5,0))</f>
        <v>0.79513888888888662</v>
      </c>
    </row>
    <row r="260" spans="21:30" hidden="1" x14ac:dyDescent="0.45">
      <c r="U260"/>
      <c r="V260" s="96">
        <v>0.90277777777777801</v>
      </c>
      <c r="W260" s="96">
        <f t="shared" ref="W260:W275" si="9">IF(W259&lt;TIME(0,5,0),1,W259-TIME(0,5,0))</f>
        <v>0.11111111111111421</v>
      </c>
      <c r="X260" s="39"/>
      <c r="Y260"/>
      <c r="AA260"/>
      <c r="AD260" s="15">
        <f t="shared" si="8"/>
        <v>0.79861111111110883</v>
      </c>
    </row>
    <row r="261" spans="21:30" hidden="1" x14ac:dyDescent="0.45">
      <c r="U261"/>
      <c r="V261" s="96">
        <v>0.90625</v>
      </c>
      <c r="W261" s="96">
        <f t="shared" si="9"/>
        <v>0.10763888888889199</v>
      </c>
      <c r="X261" s="39"/>
      <c r="Y261"/>
      <c r="AA261"/>
      <c r="AD261" s="15">
        <f t="shared" si="8"/>
        <v>0.80208333333333104</v>
      </c>
    </row>
    <row r="262" spans="21:30" hidden="1" x14ac:dyDescent="0.45">
      <c r="U262"/>
      <c r="V262" s="96">
        <v>0.90972222222222199</v>
      </c>
      <c r="W262" s="96">
        <f t="shared" si="9"/>
        <v>0.10416666666666977</v>
      </c>
      <c r="X262" s="39"/>
      <c r="Y262"/>
      <c r="AA262"/>
      <c r="AD262" s="15">
        <f t="shared" si="8"/>
        <v>0.80555555555555325</v>
      </c>
    </row>
    <row r="263" spans="21:30" hidden="1" x14ac:dyDescent="0.45">
      <c r="U263"/>
      <c r="V263" s="96">
        <v>0.91319444444444398</v>
      </c>
      <c r="W263" s="96">
        <f t="shared" si="9"/>
        <v>0.10069444444444754</v>
      </c>
      <c r="X263" s="39"/>
      <c r="Y263"/>
      <c r="AA263"/>
      <c r="AD263" s="15">
        <f t="shared" si="8"/>
        <v>0.80902777777777546</v>
      </c>
    </row>
    <row r="264" spans="21:30" hidden="1" x14ac:dyDescent="0.45">
      <c r="U264"/>
      <c r="V264" s="96">
        <v>0.91666666666666696</v>
      </c>
      <c r="W264" s="96">
        <f t="shared" si="9"/>
        <v>9.7222222222225319E-2</v>
      </c>
      <c r="X264" s="39"/>
      <c r="Y264"/>
      <c r="AA264"/>
      <c r="AD264" s="15">
        <f t="shared" si="8"/>
        <v>0.81249999999999767</v>
      </c>
    </row>
    <row r="265" spans="21:30" hidden="1" x14ac:dyDescent="0.45">
      <c r="U265"/>
      <c r="V265" s="96">
        <v>0.92013888888888895</v>
      </c>
      <c r="W265" s="96">
        <f t="shared" si="9"/>
        <v>9.3750000000003095E-2</v>
      </c>
      <c r="X265" s="39"/>
      <c r="Y265"/>
      <c r="AA265"/>
      <c r="AD265" s="15">
        <f t="shared" si="8"/>
        <v>0.81597222222221988</v>
      </c>
    </row>
    <row r="266" spans="21:30" hidden="1" x14ac:dyDescent="0.45">
      <c r="U266"/>
      <c r="V266" s="96">
        <v>0.92361111111111105</v>
      </c>
      <c r="W266" s="96">
        <f t="shared" si="9"/>
        <v>9.0277777777780871E-2</v>
      </c>
      <c r="X266" s="39"/>
      <c r="Y266"/>
      <c r="AA266"/>
      <c r="AD266" s="15">
        <f t="shared" si="8"/>
        <v>0.81944444444444209</v>
      </c>
    </row>
    <row r="267" spans="21:30" hidden="1" x14ac:dyDescent="0.45">
      <c r="U267"/>
      <c r="V267" s="96">
        <v>0.92708333333333304</v>
      </c>
      <c r="W267" s="96">
        <f t="shared" si="9"/>
        <v>8.6805555555558647E-2</v>
      </c>
      <c r="X267" s="39"/>
      <c r="Y267"/>
      <c r="AA267"/>
      <c r="AD267" s="15">
        <f t="shared" si="8"/>
        <v>0.8229166666666643</v>
      </c>
    </row>
    <row r="268" spans="21:30" hidden="1" x14ac:dyDescent="0.45">
      <c r="U268"/>
      <c r="V268" s="96">
        <v>0.93055555555555503</v>
      </c>
      <c r="W268" s="96">
        <f t="shared" si="9"/>
        <v>8.3333333333336423E-2</v>
      </c>
      <c r="X268" s="39"/>
      <c r="Y268"/>
      <c r="AA268"/>
      <c r="AD268" s="15">
        <f t="shared" si="8"/>
        <v>0.82638888888888651</v>
      </c>
    </row>
    <row r="269" spans="21:30" hidden="1" x14ac:dyDescent="0.45">
      <c r="U269"/>
      <c r="V269" s="96">
        <v>0.93402777777777801</v>
      </c>
      <c r="W269" s="96">
        <f t="shared" si="9"/>
        <v>7.98611111111142E-2</v>
      </c>
      <c r="X269" s="39"/>
      <c r="Y269"/>
      <c r="AA269"/>
      <c r="AD269" s="15">
        <f t="shared" si="8"/>
        <v>0.82986111111110872</v>
      </c>
    </row>
    <row r="270" spans="21:30" hidden="1" x14ac:dyDescent="0.45">
      <c r="U270"/>
      <c r="V270" s="96">
        <v>0.9375</v>
      </c>
      <c r="W270" s="96">
        <f t="shared" si="9"/>
        <v>7.6388888888891976E-2</v>
      </c>
      <c r="X270" s="39"/>
      <c r="Y270"/>
      <c r="AA270"/>
      <c r="AD270" s="15">
        <f t="shared" si="8"/>
        <v>0.83333333333333093</v>
      </c>
    </row>
    <row r="271" spans="21:30" hidden="1" x14ac:dyDescent="0.45">
      <c r="U271"/>
      <c r="V271" s="96">
        <v>0.94097222222222199</v>
      </c>
      <c r="W271" s="96">
        <f t="shared" si="9"/>
        <v>7.2916666666669752E-2</v>
      </c>
      <c r="X271" s="39"/>
      <c r="Y271"/>
      <c r="AA271"/>
      <c r="AD271" s="15">
        <f t="shared" si="8"/>
        <v>0.83680555555555314</v>
      </c>
    </row>
    <row r="272" spans="21:30" hidden="1" x14ac:dyDescent="0.45">
      <c r="U272"/>
      <c r="V272" s="96">
        <v>0.94444444444444398</v>
      </c>
      <c r="W272" s="96">
        <f t="shared" si="9"/>
        <v>6.9444444444447528E-2</v>
      </c>
      <c r="X272" s="39"/>
      <c r="Y272"/>
      <c r="AA272"/>
      <c r="AD272" s="15">
        <f t="shared" si="8"/>
        <v>0.84027777777777535</v>
      </c>
    </row>
    <row r="273" spans="21:30" hidden="1" x14ac:dyDescent="0.45">
      <c r="U273"/>
      <c r="V273" s="96">
        <v>0.94791666666666696</v>
      </c>
      <c r="W273" s="96">
        <f t="shared" si="9"/>
        <v>6.5972222222225305E-2</v>
      </c>
      <c r="X273" s="39"/>
      <c r="Y273"/>
      <c r="AA273"/>
      <c r="AD273" s="15">
        <f t="shared" si="8"/>
        <v>0.84374999999999756</v>
      </c>
    </row>
    <row r="274" spans="21:30" hidden="1" x14ac:dyDescent="0.45">
      <c r="U274"/>
      <c r="V274" s="96">
        <v>0.95138888888888895</v>
      </c>
      <c r="W274" s="96">
        <f t="shared" si="9"/>
        <v>6.2500000000003081E-2</v>
      </c>
      <c r="X274" s="39"/>
      <c r="Y274"/>
      <c r="AA274"/>
      <c r="AD274" s="15">
        <f t="shared" si="8"/>
        <v>0.84722222222221977</v>
      </c>
    </row>
    <row r="275" spans="21:30" hidden="1" x14ac:dyDescent="0.45">
      <c r="U275"/>
      <c r="V275" s="96">
        <v>0.95486111111111105</v>
      </c>
      <c r="W275" s="96">
        <f t="shared" si="9"/>
        <v>5.9027777777780857E-2</v>
      </c>
      <c r="X275" s="39"/>
      <c r="Y275"/>
      <c r="AA275"/>
      <c r="AD275" s="15">
        <f t="shared" si="8"/>
        <v>0.85069444444444198</v>
      </c>
    </row>
    <row r="276" spans="21:30" hidden="1" x14ac:dyDescent="0.45">
      <c r="U276"/>
      <c r="V276" s="96">
        <v>0.95833333333333304</v>
      </c>
      <c r="W276" s="96">
        <f>IF(W275&lt;TIME(0,5,0),1,W275-TIME(0,5,0))</f>
        <v>5.5555555555558633E-2</v>
      </c>
      <c r="X276" s="39"/>
      <c r="Y276"/>
      <c r="AA276"/>
      <c r="AD276" s="15">
        <f t="shared" si="8"/>
        <v>0.85416666666666419</v>
      </c>
    </row>
    <row r="277" spans="21:30" hidden="1" x14ac:dyDescent="0.45">
      <c r="U277"/>
      <c r="V277" s="96">
        <v>0.96180555555555503</v>
      </c>
      <c r="W277" s="96">
        <f t="shared" ref="W277:W287" si="10">IF(W276&lt;TIME(0,5,0),1,W276-TIME(0,5,0))</f>
        <v>5.208333333333641E-2</v>
      </c>
      <c r="X277" s="39"/>
      <c r="Y277"/>
      <c r="AA277"/>
      <c r="AD277" s="15">
        <f t="shared" si="8"/>
        <v>0.8576388888888864</v>
      </c>
    </row>
    <row r="278" spans="21:30" hidden="1" x14ac:dyDescent="0.45">
      <c r="U278"/>
      <c r="V278" s="96">
        <v>0.96527777777777801</v>
      </c>
      <c r="W278" s="96">
        <f t="shared" si="10"/>
        <v>4.8611111111114186E-2</v>
      </c>
      <c r="X278" s="39"/>
      <c r="Y278"/>
      <c r="AA278"/>
      <c r="AD278" s="15">
        <f t="shared" si="8"/>
        <v>0.86111111111110861</v>
      </c>
    </row>
    <row r="279" spans="21:30" hidden="1" x14ac:dyDescent="0.45">
      <c r="U279"/>
      <c r="V279" s="96">
        <v>0.96875</v>
      </c>
      <c r="W279" s="96">
        <f t="shared" si="10"/>
        <v>4.5138888888891962E-2</v>
      </c>
      <c r="X279" s="39"/>
      <c r="Y279"/>
      <c r="AA279"/>
      <c r="AD279" s="15">
        <f t="shared" si="8"/>
        <v>0.86458333333333082</v>
      </c>
    </row>
    <row r="280" spans="21:30" hidden="1" x14ac:dyDescent="0.45">
      <c r="U280"/>
      <c r="V280" s="96">
        <v>0.97222222222222199</v>
      </c>
      <c r="W280" s="96">
        <f t="shared" si="10"/>
        <v>4.1666666666669738E-2</v>
      </c>
      <c r="X280" s="39"/>
      <c r="Y280"/>
      <c r="AA280"/>
      <c r="AD280" s="15">
        <f t="shared" si="8"/>
        <v>0.86805555555555303</v>
      </c>
    </row>
    <row r="281" spans="21:30" hidden="1" x14ac:dyDescent="0.45">
      <c r="U281"/>
      <c r="V281" s="96">
        <v>0.97569444444444398</v>
      </c>
      <c r="W281" s="96">
        <f t="shared" si="10"/>
        <v>3.8194444444447515E-2</v>
      </c>
      <c r="X281" s="39"/>
      <c r="Y281"/>
      <c r="AA281"/>
      <c r="AD281" s="15">
        <f t="shared" si="8"/>
        <v>0.87152777777777524</v>
      </c>
    </row>
    <row r="282" spans="21:30" hidden="1" x14ac:dyDescent="0.45">
      <c r="U282"/>
      <c r="V282" s="96">
        <v>0.97916666666666696</v>
      </c>
      <c r="W282" s="96">
        <f t="shared" si="10"/>
        <v>3.4722222222225291E-2</v>
      </c>
      <c r="X282" s="39"/>
      <c r="Y282"/>
      <c r="AA282"/>
      <c r="AD282" s="15">
        <f t="shared" si="8"/>
        <v>0.87499999999999745</v>
      </c>
    </row>
    <row r="283" spans="21:30" hidden="1" x14ac:dyDescent="0.45">
      <c r="U283"/>
      <c r="V283" s="96">
        <v>0.98263888888888895</v>
      </c>
      <c r="W283" s="96">
        <f t="shared" si="10"/>
        <v>3.1250000000003067E-2</v>
      </c>
      <c r="X283" s="39"/>
      <c r="Y283"/>
      <c r="AA283"/>
      <c r="AD283" s="15">
        <f t="shared" si="8"/>
        <v>0.87847222222221966</v>
      </c>
    </row>
    <row r="284" spans="21:30" hidden="1" x14ac:dyDescent="0.45">
      <c r="U284"/>
      <c r="V284" s="96">
        <v>0.98611111111111105</v>
      </c>
      <c r="W284" s="96">
        <f t="shared" si="10"/>
        <v>2.7777777777780843E-2</v>
      </c>
      <c r="X284" s="39"/>
      <c r="Y284"/>
      <c r="AA284"/>
      <c r="AD284" s="15">
        <f t="shared" si="8"/>
        <v>0.88194444444444187</v>
      </c>
    </row>
    <row r="285" spans="21:30" hidden="1" x14ac:dyDescent="0.45">
      <c r="U285"/>
      <c r="V285" s="96">
        <v>0.98958333333333304</v>
      </c>
      <c r="W285" s="96">
        <f t="shared" si="10"/>
        <v>2.4305555555558619E-2</v>
      </c>
      <c r="X285" s="39"/>
      <c r="Y285"/>
      <c r="AA285"/>
      <c r="AD285" s="15">
        <f t="shared" si="8"/>
        <v>0.88541666666666408</v>
      </c>
    </row>
    <row r="286" spans="21:30" hidden="1" x14ac:dyDescent="0.45">
      <c r="U286"/>
      <c r="V286" s="96">
        <v>0.99305555555555503</v>
      </c>
      <c r="W286" s="96">
        <f t="shared" si="10"/>
        <v>2.0833333333336396E-2</v>
      </c>
      <c r="X286" s="39"/>
      <c r="Y286"/>
      <c r="AA286"/>
      <c r="AD286" s="15">
        <f t="shared" si="8"/>
        <v>0.88888888888888629</v>
      </c>
    </row>
    <row r="287" spans="21:30" hidden="1" x14ac:dyDescent="0.45">
      <c r="U287"/>
      <c r="V287" s="96">
        <v>0.99652777777777801</v>
      </c>
      <c r="W287" s="96">
        <f t="shared" si="10"/>
        <v>1.7361111111114172E-2</v>
      </c>
      <c r="X287" s="39"/>
      <c r="Y287"/>
      <c r="AA287"/>
      <c r="AD287" s="15">
        <f t="shared" si="8"/>
        <v>0.8923611111111085</v>
      </c>
    </row>
    <row r="288" spans="21:30" hidden="1" x14ac:dyDescent="0.45">
      <c r="U288"/>
      <c r="X288" s="39"/>
      <c r="Y288"/>
      <c r="AA288"/>
      <c r="AD288" s="15">
        <f t="shared" si="8"/>
        <v>0.89583333333333071</v>
      </c>
    </row>
    <row r="289" spans="21:30" hidden="1" x14ac:dyDescent="0.45">
      <c r="U289"/>
      <c r="X289" s="39"/>
      <c r="Y289"/>
      <c r="AA289"/>
      <c r="AD289" s="15">
        <f t="shared" si="8"/>
        <v>0.89930555555555292</v>
      </c>
    </row>
    <row r="290" spans="21:30" hidden="1" x14ac:dyDescent="0.45">
      <c r="U290"/>
      <c r="X290" s="39"/>
      <c r="Y290"/>
      <c r="AA290"/>
      <c r="AD290" s="15">
        <f t="shared" si="8"/>
        <v>0.90277777777777513</v>
      </c>
    </row>
    <row r="291" spans="21:30" hidden="1" x14ac:dyDescent="0.45">
      <c r="U291"/>
      <c r="X291" s="39"/>
      <c r="Y291"/>
      <c r="AA291"/>
      <c r="AD291" s="15">
        <f t="shared" si="8"/>
        <v>0.90624999999999734</v>
      </c>
    </row>
    <row r="292" spans="21:30" hidden="1" x14ac:dyDescent="0.45">
      <c r="U292"/>
      <c r="X292" s="39"/>
      <c r="Y292"/>
      <c r="AA292"/>
      <c r="AD292" s="15">
        <f t="shared" si="8"/>
        <v>0.90972222222221955</v>
      </c>
    </row>
    <row r="293" spans="21:30" hidden="1" x14ac:dyDescent="0.45">
      <c r="U293"/>
      <c r="X293" s="39"/>
      <c r="Y293"/>
      <c r="AA293"/>
      <c r="AD293"/>
    </row>
    <row r="294" spans="21:30" hidden="1" x14ac:dyDescent="0.45">
      <c r="U294"/>
      <c r="X294" s="39"/>
      <c r="Y294"/>
      <c r="AA294"/>
      <c r="AD294"/>
    </row>
    <row r="295" spans="21:30" hidden="1" x14ac:dyDescent="0.45">
      <c r="U295"/>
      <c r="X295" s="39"/>
      <c r="Y295"/>
      <c r="AA295"/>
      <c r="AD295"/>
    </row>
    <row r="296" spans="21:30" hidden="1" x14ac:dyDescent="0.45">
      <c r="U296"/>
      <c r="X296" s="39"/>
      <c r="Y296"/>
      <c r="AA296"/>
      <c r="AD296"/>
    </row>
    <row r="297" spans="21:30" hidden="1" x14ac:dyDescent="0.45">
      <c r="U297"/>
      <c r="X297" s="39"/>
      <c r="Y297"/>
      <c r="AA297"/>
      <c r="AD297"/>
    </row>
    <row r="298" spans="21:30" hidden="1" x14ac:dyDescent="0.45">
      <c r="X298" s="39"/>
      <c r="Y298"/>
      <c r="AA298"/>
      <c r="AD298"/>
    </row>
    <row r="299" spans="21:30" hidden="1" x14ac:dyDescent="0.45">
      <c r="X299" s="39"/>
      <c r="Y299"/>
      <c r="AA299"/>
      <c r="AD299"/>
    </row>
    <row r="300" spans="21:30" hidden="1" x14ac:dyDescent="0.45">
      <c r="X300"/>
      <c r="Y300"/>
      <c r="AA300"/>
      <c r="AD300"/>
    </row>
    <row r="301" spans="21:30" hidden="1" x14ac:dyDescent="0.45">
      <c r="AD301"/>
    </row>
    <row r="302" spans="21:30" hidden="1" x14ac:dyDescent="0.45">
      <c r="AD302"/>
    </row>
    <row r="303" spans="21:30" hidden="1" x14ac:dyDescent="0.45">
      <c r="AD303"/>
    </row>
    <row r="304" spans="21:30" hidden="1" x14ac:dyDescent="0.45">
      <c r="AD304"/>
    </row>
    <row r="305" spans="30:30" hidden="1" x14ac:dyDescent="0.45">
      <c r="AD305"/>
    </row>
    <row r="306" spans="30:30" hidden="1" x14ac:dyDescent="0.45">
      <c r="AD306"/>
    </row>
    <row r="307" spans="30:30" hidden="1" x14ac:dyDescent="0.45">
      <c r="AD307"/>
    </row>
    <row r="308" spans="30:30" hidden="1" x14ac:dyDescent="0.45">
      <c r="AD308"/>
    </row>
    <row r="309" spans="30:30" hidden="1" x14ac:dyDescent="0.45">
      <c r="AD309"/>
    </row>
    <row r="310" spans="30:30" hidden="1" x14ac:dyDescent="0.45">
      <c r="AD310"/>
    </row>
    <row r="311" spans="30:30" hidden="1" x14ac:dyDescent="0.45">
      <c r="AD311"/>
    </row>
    <row r="312" spans="30:30" hidden="1" x14ac:dyDescent="0.45">
      <c r="AD312"/>
    </row>
    <row r="313" spans="30:30" hidden="1" x14ac:dyDescent="0.45">
      <c r="AD313"/>
    </row>
    <row r="314" spans="30:30" hidden="1" x14ac:dyDescent="0.45">
      <c r="AD314"/>
    </row>
    <row r="315" spans="30:30" hidden="1" x14ac:dyDescent="0.45">
      <c r="AD315"/>
    </row>
    <row r="316" spans="30:30" hidden="1" x14ac:dyDescent="0.45">
      <c r="AD316"/>
    </row>
    <row r="317" spans="30:30" hidden="1" x14ac:dyDescent="0.45">
      <c r="AD317"/>
    </row>
    <row r="318" spans="30:30" hidden="1" x14ac:dyDescent="0.45">
      <c r="AD318"/>
    </row>
    <row r="319" spans="30:30" hidden="1" x14ac:dyDescent="0.45">
      <c r="AD319"/>
    </row>
    <row r="320" spans="30:30" hidden="1" x14ac:dyDescent="0.45">
      <c r="AD320"/>
    </row>
    <row r="321" spans="30:30" hidden="1" x14ac:dyDescent="0.45">
      <c r="AD321"/>
    </row>
    <row r="322" spans="30:30" hidden="1" x14ac:dyDescent="0.45">
      <c r="AD322"/>
    </row>
    <row r="323" spans="30:30" hidden="1" x14ac:dyDescent="0.45">
      <c r="AD323"/>
    </row>
    <row r="324" spans="30:30" hidden="1" x14ac:dyDescent="0.45">
      <c r="AD324"/>
    </row>
    <row r="325" spans="30:30" hidden="1" x14ac:dyDescent="0.45">
      <c r="AD325"/>
    </row>
    <row r="326" spans="30:30" hidden="1" x14ac:dyDescent="0.45">
      <c r="AD326"/>
    </row>
    <row r="327" spans="30:30" hidden="1" x14ac:dyDescent="0.45">
      <c r="AD327"/>
    </row>
    <row r="328" spans="30:30" hidden="1" x14ac:dyDescent="0.45">
      <c r="AD328"/>
    </row>
    <row r="329" spans="30:30" hidden="1" x14ac:dyDescent="0.45">
      <c r="AD329"/>
    </row>
    <row r="330" spans="30:30" hidden="1" x14ac:dyDescent="0.45">
      <c r="AD330"/>
    </row>
    <row r="331" spans="30:30" hidden="1" x14ac:dyDescent="0.45">
      <c r="AD331"/>
    </row>
    <row r="332" spans="30:30" hidden="1" x14ac:dyDescent="0.45">
      <c r="AD332"/>
    </row>
    <row r="333" spans="30:30" hidden="1" x14ac:dyDescent="0.45">
      <c r="AD333"/>
    </row>
    <row r="334" spans="30:30" hidden="1" x14ac:dyDescent="0.45">
      <c r="AD334"/>
    </row>
    <row r="335" spans="30:30" hidden="1" x14ac:dyDescent="0.45">
      <c r="AD335"/>
    </row>
    <row r="336" spans="30:30" hidden="1" x14ac:dyDescent="0.45">
      <c r="AD336"/>
    </row>
    <row r="337" spans="30:30" hidden="1" x14ac:dyDescent="0.45">
      <c r="AD337"/>
    </row>
    <row r="338" spans="30:30" hidden="1" x14ac:dyDescent="0.45">
      <c r="AD338"/>
    </row>
    <row r="339" spans="30:30" hidden="1" x14ac:dyDescent="0.45">
      <c r="AD339"/>
    </row>
    <row r="340" spans="30:30" hidden="1" x14ac:dyDescent="0.45">
      <c r="AD340"/>
    </row>
    <row r="341" spans="30:30" hidden="1" x14ac:dyDescent="0.45">
      <c r="AD341"/>
    </row>
    <row r="342" spans="30:30" hidden="1" x14ac:dyDescent="0.45">
      <c r="AD342"/>
    </row>
    <row r="343" spans="30:30" hidden="1" x14ac:dyDescent="0.45">
      <c r="AD343"/>
    </row>
    <row r="344" spans="30:30" hidden="1" x14ac:dyDescent="0.45">
      <c r="AD344"/>
    </row>
    <row r="345" spans="30:30" hidden="1" x14ac:dyDescent="0.45">
      <c r="AD345"/>
    </row>
    <row r="346" spans="30:30" hidden="1" x14ac:dyDescent="0.45">
      <c r="AD346"/>
    </row>
    <row r="347" spans="30:30" hidden="1" x14ac:dyDescent="0.45">
      <c r="AD347"/>
    </row>
    <row r="348" spans="30:30" hidden="1" x14ac:dyDescent="0.45">
      <c r="AD348"/>
    </row>
    <row r="349" spans="30:30" hidden="1" x14ac:dyDescent="0.45">
      <c r="AD349"/>
    </row>
    <row r="350" spans="30:30" hidden="1" x14ac:dyDescent="0.45">
      <c r="AD350"/>
    </row>
    <row r="351" spans="30:30" hidden="1" x14ac:dyDescent="0.45">
      <c r="AD351"/>
    </row>
    <row r="352" spans="30:30" hidden="1" x14ac:dyDescent="0.45">
      <c r="AD352"/>
    </row>
    <row r="353" spans="30:30" hidden="1" x14ac:dyDescent="0.45">
      <c r="AD353"/>
    </row>
    <row r="354" spans="30:30" hidden="1" x14ac:dyDescent="0.45">
      <c r="AD354"/>
    </row>
    <row r="355" spans="30:30" hidden="1" x14ac:dyDescent="0.45">
      <c r="AD355"/>
    </row>
    <row r="356" spans="30:30" hidden="1" x14ac:dyDescent="0.45">
      <c r="AD356"/>
    </row>
    <row r="357" spans="30:30" hidden="1" x14ac:dyDescent="0.45">
      <c r="AD357"/>
    </row>
    <row r="358" spans="30:30" hidden="1" x14ac:dyDescent="0.45">
      <c r="AD358"/>
    </row>
    <row r="359" spans="30:30" hidden="1" x14ac:dyDescent="0.45">
      <c r="AD359"/>
    </row>
    <row r="360" spans="30:30" hidden="1" x14ac:dyDescent="0.45">
      <c r="AD360"/>
    </row>
    <row r="361" spans="30:30" hidden="1" x14ac:dyDescent="0.45">
      <c r="AD361"/>
    </row>
    <row r="362" spans="30:30" hidden="1" x14ac:dyDescent="0.45">
      <c r="AD362"/>
    </row>
    <row r="363" spans="30:30" hidden="1" x14ac:dyDescent="0.45">
      <c r="AD363"/>
    </row>
    <row r="364" spans="30:30" hidden="1" x14ac:dyDescent="0.45">
      <c r="AD364"/>
    </row>
    <row r="365" spans="30:30" hidden="1" x14ac:dyDescent="0.45">
      <c r="AD365"/>
    </row>
    <row r="366" spans="30:30" hidden="1" x14ac:dyDescent="0.45">
      <c r="AD366"/>
    </row>
    <row r="367" spans="30:30" hidden="1" x14ac:dyDescent="0.45">
      <c r="AD367"/>
    </row>
    <row r="368" spans="30:30" hidden="1" x14ac:dyDescent="0.45">
      <c r="AD368"/>
    </row>
    <row r="369" spans="30:30" hidden="1" x14ac:dyDescent="0.45">
      <c r="AD369"/>
    </row>
    <row r="370" spans="30:30" hidden="1" x14ac:dyDescent="0.45">
      <c r="AD370"/>
    </row>
    <row r="371" spans="30:30" hidden="1" x14ac:dyDescent="0.45">
      <c r="AD371"/>
    </row>
    <row r="372" spans="30:30" hidden="1" x14ac:dyDescent="0.45">
      <c r="AD372"/>
    </row>
    <row r="373" spans="30:30" hidden="1" x14ac:dyDescent="0.45">
      <c r="AD373"/>
    </row>
    <row r="374" spans="30:30" hidden="1" x14ac:dyDescent="0.45">
      <c r="AD374"/>
    </row>
    <row r="375" spans="30:30" hidden="1" x14ac:dyDescent="0.45">
      <c r="AD375"/>
    </row>
    <row r="376" spans="30:30" hidden="1" x14ac:dyDescent="0.45">
      <c r="AD376"/>
    </row>
    <row r="377" spans="30:30" hidden="1" x14ac:dyDescent="0.45">
      <c r="AD377"/>
    </row>
    <row r="378" spans="30:30" hidden="1" x14ac:dyDescent="0.45">
      <c r="AD378"/>
    </row>
    <row r="379" spans="30:30" hidden="1" x14ac:dyDescent="0.45">
      <c r="AD379"/>
    </row>
    <row r="380" spans="30:30" hidden="1" x14ac:dyDescent="0.45">
      <c r="AD380"/>
    </row>
    <row r="381" spans="30:30" hidden="1" x14ac:dyDescent="0.45">
      <c r="AD381"/>
    </row>
    <row r="382" spans="30:30" hidden="1" x14ac:dyDescent="0.45">
      <c r="AD382"/>
    </row>
    <row r="383" spans="30:30" hidden="1" x14ac:dyDescent="0.45">
      <c r="AD383"/>
    </row>
    <row r="384" spans="30:30" hidden="1" x14ac:dyDescent="0.45">
      <c r="AD384"/>
    </row>
    <row r="385" spans="30:30" hidden="1" x14ac:dyDescent="0.45">
      <c r="AD385"/>
    </row>
    <row r="386" spans="30:30" hidden="1" x14ac:dyDescent="0.45">
      <c r="AD386"/>
    </row>
    <row r="387" spans="30:30" hidden="1" x14ac:dyDescent="0.45">
      <c r="AD387"/>
    </row>
    <row r="388" spans="30:30" hidden="1" x14ac:dyDescent="0.45">
      <c r="AD388"/>
    </row>
    <row r="389" spans="30:30" hidden="1" x14ac:dyDescent="0.45">
      <c r="AD389"/>
    </row>
    <row r="390" spans="30:30" hidden="1" x14ac:dyDescent="0.45">
      <c r="AD390"/>
    </row>
    <row r="391" spans="30:30" hidden="1" x14ac:dyDescent="0.45">
      <c r="AD391"/>
    </row>
    <row r="392" spans="30:30" hidden="1" x14ac:dyDescent="0.45">
      <c r="AD392"/>
    </row>
    <row r="393" spans="30:30" hidden="1" x14ac:dyDescent="0.45">
      <c r="AD393"/>
    </row>
    <row r="394" spans="30:30" hidden="1" x14ac:dyDescent="0.45">
      <c r="AD394"/>
    </row>
    <row r="395" spans="30:30" hidden="1" x14ac:dyDescent="0.45">
      <c r="AD395"/>
    </row>
    <row r="396" spans="30:30" hidden="1" x14ac:dyDescent="0.45">
      <c r="AD396"/>
    </row>
    <row r="397" spans="30:30" hidden="1" x14ac:dyDescent="0.45">
      <c r="AD397"/>
    </row>
    <row r="398" spans="30:30" hidden="1" x14ac:dyDescent="0.45">
      <c r="AD398"/>
    </row>
    <row r="399" spans="30:30" hidden="1" x14ac:dyDescent="0.45">
      <c r="AD399"/>
    </row>
    <row r="400" spans="30:30" hidden="1" x14ac:dyDescent="0.45">
      <c r="AD400"/>
    </row>
    <row r="401" spans="30:30" hidden="1" x14ac:dyDescent="0.45">
      <c r="AD401"/>
    </row>
    <row r="402" spans="30:30" hidden="1" x14ac:dyDescent="0.45">
      <c r="AD402"/>
    </row>
    <row r="403" spans="30:30" hidden="1" x14ac:dyDescent="0.45">
      <c r="AD403"/>
    </row>
    <row r="404" spans="30:30" hidden="1" x14ac:dyDescent="0.45">
      <c r="AD404"/>
    </row>
    <row r="405" spans="30:30" hidden="1" x14ac:dyDescent="0.45">
      <c r="AD405"/>
    </row>
    <row r="406" spans="30:30" hidden="1" x14ac:dyDescent="0.45">
      <c r="AD406"/>
    </row>
    <row r="407" spans="30:30" hidden="1" x14ac:dyDescent="0.45">
      <c r="AD407"/>
    </row>
    <row r="408" spans="30:30" hidden="1" x14ac:dyDescent="0.45">
      <c r="AD408"/>
    </row>
    <row r="409" spans="30:30" hidden="1" x14ac:dyDescent="0.45">
      <c r="AD409"/>
    </row>
    <row r="410" spans="30:30" hidden="1" x14ac:dyDescent="0.45">
      <c r="AD410"/>
    </row>
    <row r="411" spans="30:30" hidden="1" x14ac:dyDescent="0.45">
      <c r="AD411"/>
    </row>
    <row r="412" spans="30:30" hidden="1" x14ac:dyDescent="0.45">
      <c r="AD412"/>
    </row>
    <row r="413" spans="30:30" hidden="1" x14ac:dyDescent="0.45">
      <c r="AD413"/>
    </row>
    <row r="414" spans="30:30" hidden="1" x14ac:dyDescent="0.45">
      <c r="AD414"/>
    </row>
    <row r="415" spans="30:30" hidden="1" x14ac:dyDescent="0.45">
      <c r="AD415"/>
    </row>
    <row r="416" spans="30:30" hidden="1" x14ac:dyDescent="0.45">
      <c r="AD416"/>
    </row>
    <row r="417" spans="30:30" hidden="1" x14ac:dyDescent="0.45">
      <c r="AD417"/>
    </row>
    <row r="418" spans="30:30" hidden="1" x14ac:dyDescent="0.45">
      <c r="AD418"/>
    </row>
    <row r="419" spans="30:30" hidden="1" x14ac:dyDescent="0.45">
      <c r="AD419"/>
    </row>
    <row r="420" spans="30:30" hidden="1" x14ac:dyDescent="0.45">
      <c r="AD420"/>
    </row>
    <row r="421" spans="30:30" hidden="1" x14ac:dyDescent="0.45">
      <c r="AD421"/>
    </row>
    <row r="422" spans="30:30" hidden="1" x14ac:dyDescent="0.45">
      <c r="AD422"/>
    </row>
    <row r="423" spans="30:30" hidden="1" x14ac:dyDescent="0.45">
      <c r="AD423"/>
    </row>
    <row r="424" spans="30:30" hidden="1" x14ac:dyDescent="0.45">
      <c r="AD424"/>
    </row>
    <row r="425" spans="30:30" hidden="1" x14ac:dyDescent="0.45">
      <c r="AD425"/>
    </row>
    <row r="426" spans="30:30" hidden="1" x14ac:dyDescent="0.45">
      <c r="AD426"/>
    </row>
    <row r="427" spans="30:30" hidden="1" x14ac:dyDescent="0.45">
      <c r="AD427"/>
    </row>
    <row r="428" spans="30:30" hidden="1" x14ac:dyDescent="0.45">
      <c r="AD428"/>
    </row>
    <row r="429" spans="30:30" hidden="1" x14ac:dyDescent="0.45">
      <c r="AD429"/>
    </row>
    <row r="430" spans="30:30" hidden="1" x14ac:dyDescent="0.45">
      <c r="AD430"/>
    </row>
    <row r="431" spans="30:30" hidden="1" x14ac:dyDescent="0.45">
      <c r="AD431"/>
    </row>
    <row r="432" spans="30:30" hidden="1" x14ac:dyDescent="0.45">
      <c r="AD432"/>
    </row>
    <row r="433" spans="30:30" hidden="1" x14ac:dyDescent="0.45">
      <c r="AD433"/>
    </row>
    <row r="434" spans="30:30" hidden="1" x14ac:dyDescent="0.45">
      <c r="AD434"/>
    </row>
    <row r="435" spans="30:30" hidden="1" x14ac:dyDescent="0.45">
      <c r="AD435"/>
    </row>
    <row r="436" spans="30:30" hidden="1" x14ac:dyDescent="0.45">
      <c r="AD436"/>
    </row>
    <row r="437" spans="30:30" hidden="1" x14ac:dyDescent="0.45">
      <c r="AD437"/>
    </row>
    <row r="438" spans="30:30" hidden="1" x14ac:dyDescent="0.45">
      <c r="AD438"/>
    </row>
    <row r="439" spans="30:30" hidden="1" x14ac:dyDescent="0.45">
      <c r="AD439"/>
    </row>
    <row r="440" spans="30:30" hidden="1" x14ac:dyDescent="0.45">
      <c r="AD440"/>
    </row>
    <row r="441" spans="30:30" hidden="1" x14ac:dyDescent="0.45">
      <c r="AD441"/>
    </row>
    <row r="442" spans="30:30" hidden="1" x14ac:dyDescent="0.45">
      <c r="AD442"/>
    </row>
    <row r="443" spans="30:30" hidden="1" x14ac:dyDescent="0.45">
      <c r="AD443"/>
    </row>
    <row r="444" spans="30:30" hidden="1" x14ac:dyDescent="0.45">
      <c r="AD444"/>
    </row>
    <row r="445" spans="30:30" hidden="1" x14ac:dyDescent="0.45">
      <c r="AD445"/>
    </row>
    <row r="446" spans="30:30" hidden="1" x14ac:dyDescent="0.45">
      <c r="AD446"/>
    </row>
    <row r="447" spans="30:30" hidden="1" x14ac:dyDescent="0.45">
      <c r="AD447"/>
    </row>
    <row r="448" spans="30:30" hidden="1" x14ac:dyDescent="0.45">
      <c r="AD448"/>
    </row>
    <row r="449" spans="30:30" hidden="1" x14ac:dyDescent="0.45">
      <c r="AD449"/>
    </row>
    <row r="450" spans="30:30" hidden="1" x14ac:dyDescent="0.45">
      <c r="AD450"/>
    </row>
    <row r="451" spans="30:30" hidden="1" x14ac:dyDescent="0.45">
      <c r="AD451"/>
    </row>
    <row r="452" spans="30:30" hidden="1" x14ac:dyDescent="0.45">
      <c r="AD452"/>
    </row>
    <row r="453" spans="30:30" hidden="1" x14ac:dyDescent="0.45">
      <c r="AD453"/>
    </row>
    <row r="454" spans="30:30" hidden="1" x14ac:dyDescent="0.45">
      <c r="AD454"/>
    </row>
    <row r="455" spans="30:30" hidden="1" x14ac:dyDescent="0.45">
      <c r="AD455"/>
    </row>
    <row r="456" spans="30:30" hidden="1" x14ac:dyDescent="0.45">
      <c r="AD456"/>
    </row>
    <row r="457" spans="30:30" hidden="1" x14ac:dyDescent="0.45">
      <c r="AD457"/>
    </row>
    <row r="458" spans="30:30" hidden="1" x14ac:dyDescent="0.45">
      <c r="AD458"/>
    </row>
    <row r="459" spans="30:30" hidden="1" x14ac:dyDescent="0.45">
      <c r="AD459"/>
    </row>
    <row r="460" spans="30:30" hidden="1" x14ac:dyDescent="0.45">
      <c r="AD460"/>
    </row>
    <row r="461" spans="30:30" hidden="1" x14ac:dyDescent="0.45">
      <c r="AD461"/>
    </row>
    <row r="462" spans="30:30" hidden="1" x14ac:dyDescent="0.45">
      <c r="AD462"/>
    </row>
    <row r="463" spans="30:30" hidden="1" x14ac:dyDescent="0.45">
      <c r="AD463"/>
    </row>
    <row r="464" spans="30:30" hidden="1" x14ac:dyDescent="0.45">
      <c r="AD464"/>
    </row>
    <row r="465" spans="30:30" hidden="1" x14ac:dyDescent="0.45">
      <c r="AD465"/>
    </row>
    <row r="466" spans="30:30" hidden="1" x14ac:dyDescent="0.45">
      <c r="AD466"/>
    </row>
    <row r="467" spans="30:30" hidden="1" x14ac:dyDescent="0.45">
      <c r="AD467"/>
    </row>
    <row r="468" spans="30:30" hidden="1" x14ac:dyDescent="0.45">
      <c r="AD468"/>
    </row>
    <row r="469" spans="30:30" hidden="1" x14ac:dyDescent="0.45">
      <c r="AD469"/>
    </row>
    <row r="470" spans="30:30" hidden="1" x14ac:dyDescent="0.45">
      <c r="AD470"/>
    </row>
    <row r="471" spans="30:30" hidden="1" x14ac:dyDescent="0.45">
      <c r="AD471"/>
    </row>
    <row r="472" spans="30:30" hidden="1" x14ac:dyDescent="0.45">
      <c r="AD472"/>
    </row>
    <row r="473" spans="30:30" hidden="1" x14ac:dyDescent="0.45">
      <c r="AD473"/>
    </row>
    <row r="474" spans="30:30" hidden="1" x14ac:dyDescent="0.45">
      <c r="AD474"/>
    </row>
    <row r="475" spans="30:30" hidden="1" x14ac:dyDescent="0.45">
      <c r="AD475"/>
    </row>
    <row r="476" spans="30:30" hidden="1" x14ac:dyDescent="0.45">
      <c r="AD476"/>
    </row>
    <row r="477" spans="30:30" hidden="1" x14ac:dyDescent="0.45">
      <c r="AD477"/>
    </row>
    <row r="478" spans="30:30" hidden="1" x14ac:dyDescent="0.45">
      <c r="AD478"/>
    </row>
    <row r="479" spans="30:30" hidden="1" x14ac:dyDescent="0.45">
      <c r="AD479"/>
    </row>
    <row r="480" spans="30:30" hidden="1" x14ac:dyDescent="0.45">
      <c r="AD480"/>
    </row>
    <row r="481" spans="30:30" hidden="1" x14ac:dyDescent="0.45">
      <c r="AD481"/>
    </row>
    <row r="482" spans="30:30" hidden="1" x14ac:dyDescent="0.45">
      <c r="AD482"/>
    </row>
    <row r="483" spans="30:30" hidden="1" x14ac:dyDescent="0.45">
      <c r="AD483"/>
    </row>
    <row r="484" spans="30:30" hidden="1" x14ac:dyDescent="0.45">
      <c r="AD484"/>
    </row>
    <row r="485" spans="30:30" hidden="1" x14ac:dyDescent="0.45">
      <c r="AD485"/>
    </row>
    <row r="486" spans="30:30" hidden="1" x14ac:dyDescent="0.45">
      <c r="AD486"/>
    </row>
    <row r="487" spans="30:30" hidden="1" x14ac:dyDescent="0.45">
      <c r="AD487"/>
    </row>
    <row r="488" spans="30:30" hidden="1" x14ac:dyDescent="0.45">
      <c r="AD488"/>
    </row>
    <row r="489" spans="30:30" hidden="1" x14ac:dyDescent="0.45">
      <c r="AD489"/>
    </row>
    <row r="490" spans="30:30" hidden="1" x14ac:dyDescent="0.45">
      <c r="AD490"/>
    </row>
    <row r="491" spans="30:30" hidden="1" x14ac:dyDescent="0.45">
      <c r="AD491"/>
    </row>
    <row r="492" spans="30:30" hidden="1" x14ac:dyDescent="0.45">
      <c r="AD492"/>
    </row>
    <row r="493" spans="30:30" hidden="1" x14ac:dyDescent="0.45">
      <c r="AD493"/>
    </row>
    <row r="494" spans="30:30" hidden="1" x14ac:dyDescent="0.45">
      <c r="AD494"/>
    </row>
    <row r="495" spans="30:30" hidden="1" x14ac:dyDescent="0.45">
      <c r="AD495"/>
    </row>
    <row r="496" spans="30:30" hidden="1" x14ac:dyDescent="0.45">
      <c r="AD496"/>
    </row>
    <row r="497" spans="30:30" hidden="1" x14ac:dyDescent="0.45">
      <c r="AD497"/>
    </row>
    <row r="498" spans="30:30" hidden="1" x14ac:dyDescent="0.45">
      <c r="AD498"/>
    </row>
    <row r="499" spans="30:30" hidden="1" x14ac:dyDescent="0.45">
      <c r="AD499"/>
    </row>
    <row r="500" spans="30:30" hidden="1" x14ac:dyDescent="0.45">
      <c r="AD500"/>
    </row>
    <row r="501" spans="30:30" hidden="1" x14ac:dyDescent="0.45">
      <c r="AD501"/>
    </row>
    <row r="502" spans="30:30" hidden="1" x14ac:dyDescent="0.45">
      <c r="AD502"/>
    </row>
    <row r="503" spans="30:30" hidden="1" x14ac:dyDescent="0.45">
      <c r="AD503"/>
    </row>
    <row r="504" spans="30:30" hidden="1" x14ac:dyDescent="0.45">
      <c r="AD504"/>
    </row>
    <row r="505" spans="30:30" hidden="1" x14ac:dyDescent="0.45">
      <c r="AD505"/>
    </row>
    <row r="506" spans="30:30" hidden="1" x14ac:dyDescent="0.45">
      <c r="AD506"/>
    </row>
    <row r="507" spans="30:30" hidden="1" x14ac:dyDescent="0.45">
      <c r="AD507"/>
    </row>
    <row r="508" spans="30:30" hidden="1" x14ac:dyDescent="0.45">
      <c r="AD508"/>
    </row>
    <row r="509" spans="30:30" hidden="1" x14ac:dyDescent="0.45">
      <c r="AD509"/>
    </row>
    <row r="510" spans="30:30" hidden="1" x14ac:dyDescent="0.45">
      <c r="AD510"/>
    </row>
    <row r="511" spans="30:30" hidden="1" x14ac:dyDescent="0.45">
      <c r="AD511"/>
    </row>
    <row r="512" spans="30:30" hidden="1" x14ac:dyDescent="0.45">
      <c r="AD512"/>
    </row>
    <row r="513" spans="30:30" hidden="1" x14ac:dyDescent="0.45">
      <c r="AD513"/>
    </row>
    <row r="514" spans="30:30" hidden="1" x14ac:dyDescent="0.45">
      <c r="AD514"/>
    </row>
    <row r="515" spans="30:30" hidden="1" x14ac:dyDescent="0.45">
      <c r="AD515"/>
    </row>
    <row r="516" spans="30:30" hidden="1" x14ac:dyDescent="0.45">
      <c r="AD516"/>
    </row>
    <row r="517" spans="30:30" hidden="1" x14ac:dyDescent="0.45">
      <c r="AD517"/>
    </row>
    <row r="518" spans="30:30" hidden="1" x14ac:dyDescent="0.45">
      <c r="AD518"/>
    </row>
    <row r="519" spans="30:30" hidden="1" x14ac:dyDescent="0.45">
      <c r="AD519"/>
    </row>
    <row r="520" spans="30:30" hidden="1" x14ac:dyDescent="0.45">
      <c r="AD520"/>
    </row>
    <row r="521" spans="30:30" hidden="1" x14ac:dyDescent="0.45">
      <c r="AD521"/>
    </row>
    <row r="522" spans="30:30" hidden="1" x14ac:dyDescent="0.45">
      <c r="AD522"/>
    </row>
    <row r="523" spans="30:30" hidden="1" x14ac:dyDescent="0.45">
      <c r="AD523"/>
    </row>
    <row r="524" spans="30:30" hidden="1" x14ac:dyDescent="0.45">
      <c r="AD524"/>
    </row>
    <row r="525" spans="30:30" hidden="1" x14ac:dyDescent="0.45">
      <c r="AD525"/>
    </row>
    <row r="526" spans="30:30" hidden="1" x14ac:dyDescent="0.45">
      <c r="AD526"/>
    </row>
    <row r="527" spans="30:30" hidden="1" x14ac:dyDescent="0.45">
      <c r="AD527"/>
    </row>
    <row r="528" spans="30:30" hidden="1" x14ac:dyDescent="0.45">
      <c r="AD528"/>
    </row>
    <row r="529" spans="30:30" hidden="1" x14ac:dyDescent="0.45">
      <c r="AD529"/>
    </row>
    <row r="530" spans="30:30" hidden="1" x14ac:dyDescent="0.45">
      <c r="AD530"/>
    </row>
    <row r="531" spans="30:30" hidden="1" x14ac:dyDescent="0.45">
      <c r="AD531"/>
    </row>
    <row r="532" spans="30:30" hidden="1" x14ac:dyDescent="0.45">
      <c r="AD532"/>
    </row>
    <row r="533" spans="30:30" hidden="1" x14ac:dyDescent="0.45">
      <c r="AD533"/>
    </row>
    <row r="534" spans="30:30" hidden="1" x14ac:dyDescent="0.45">
      <c r="AD534"/>
    </row>
    <row r="535" spans="30:30" hidden="1" x14ac:dyDescent="0.45">
      <c r="AD535"/>
    </row>
    <row r="536" spans="30:30" hidden="1" x14ac:dyDescent="0.45">
      <c r="AD536"/>
    </row>
    <row r="537" spans="30:30" hidden="1" x14ac:dyDescent="0.45">
      <c r="AD537"/>
    </row>
    <row r="538" spans="30:30" hidden="1" x14ac:dyDescent="0.45">
      <c r="AD538"/>
    </row>
    <row r="539" spans="30:30" hidden="1" x14ac:dyDescent="0.45">
      <c r="AD539"/>
    </row>
    <row r="540" spans="30:30" hidden="1" x14ac:dyDescent="0.45">
      <c r="AD540"/>
    </row>
    <row r="541" spans="30:30" hidden="1" x14ac:dyDescent="0.45">
      <c r="AD541"/>
    </row>
    <row r="542" spans="30:30" hidden="1" x14ac:dyDescent="0.45">
      <c r="AD542"/>
    </row>
    <row r="543" spans="30:30" hidden="1" x14ac:dyDescent="0.45">
      <c r="AD543"/>
    </row>
    <row r="544" spans="30:30" hidden="1" x14ac:dyDescent="0.45">
      <c r="AD544"/>
    </row>
    <row r="545" spans="30:30" hidden="1" x14ac:dyDescent="0.45">
      <c r="AD545"/>
    </row>
    <row r="546" spans="30:30" hidden="1" x14ac:dyDescent="0.45">
      <c r="AD546"/>
    </row>
    <row r="547" spans="30:30" hidden="1" x14ac:dyDescent="0.45">
      <c r="AD547"/>
    </row>
    <row r="548" spans="30:30" hidden="1" x14ac:dyDescent="0.45">
      <c r="AD548"/>
    </row>
    <row r="549" spans="30:30" hidden="1" x14ac:dyDescent="0.45">
      <c r="AD549"/>
    </row>
    <row r="550" spans="30:30" hidden="1" x14ac:dyDescent="0.45">
      <c r="AD550"/>
    </row>
    <row r="551" spans="30:30" hidden="1" x14ac:dyDescent="0.45">
      <c r="AD551"/>
    </row>
    <row r="552" spans="30:30" hidden="1" x14ac:dyDescent="0.45">
      <c r="AD552"/>
    </row>
    <row r="553" spans="30:30" hidden="1" x14ac:dyDescent="0.45">
      <c r="AD553"/>
    </row>
    <row r="554" spans="30:30" hidden="1" x14ac:dyDescent="0.45">
      <c r="AD554"/>
    </row>
    <row r="555" spans="30:30" hidden="1" x14ac:dyDescent="0.45">
      <c r="AD555"/>
    </row>
    <row r="556" spans="30:30" hidden="1" x14ac:dyDescent="0.45">
      <c r="AD556"/>
    </row>
    <row r="557" spans="30:30" hidden="1" x14ac:dyDescent="0.45">
      <c r="AD557"/>
    </row>
    <row r="558" spans="30:30" hidden="1" x14ac:dyDescent="0.45">
      <c r="AD558"/>
    </row>
    <row r="559" spans="30:30" hidden="1" x14ac:dyDescent="0.45">
      <c r="AD559"/>
    </row>
    <row r="560" spans="30:30" hidden="1" x14ac:dyDescent="0.45">
      <c r="AD560"/>
    </row>
    <row r="561" spans="30:30" hidden="1" x14ac:dyDescent="0.45">
      <c r="AD561"/>
    </row>
    <row r="562" spans="30:30" hidden="1" x14ac:dyDescent="0.45">
      <c r="AD562"/>
    </row>
    <row r="563" spans="30:30" hidden="1" x14ac:dyDescent="0.45">
      <c r="AD563"/>
    </row>
    <row r="564" spans="30:30" hidden="1" x14ac:dyDescent="0.45">
      <c r="AD564"/>
    </row>
    <row r="565" spans="30:30" hidden="1" x14ac:dyDescent="0.45">
      <c r="AD565"/>
    </row>
    <row r="566" spans="30:30" hidden="1" x14ac:dyDescent="0.45">
      <c r="AD566"/>
    </row>
    <row r="567" spans="30:30" hidden="1" x14ac:dyDescent="0.45">
      <c r="AD567"/>
    </row>
    <row r="568" spans="30:30" hidden="1" x14ac:dyDescent="0.45">
      <c r="AD568"/>
    </row>
    <row r="569" spans="30:30" hidden="1" x14ac:dyDescent="0.45">
      <c r="AD569"/>
    </row>
    <row r="570" spans="30:30" hidden="1" x14ac:dyDescent="0.45">
      <c r="AD570"/>
    </row>
    <row r="571" spans="30:30" hidden="1" x14ac:dyDescent="0.45">
      <c r="AD571"/>
    </row>
    <row r="572" spans="30:30" hidden="1" x14ac:dyDescent="0.45">
      <c r="AD572"/>
    </row>
    <row r="573" spans="30:30" hidden="1" x14ac:dyDescent="0.45">
      <c r="AD573"/>
    </row>
    <row r="574" spans="30:30" hidden="1" x14ac:dyDescent="0.45">
      <c r="AD574"/>
    </row>
    <row r="575" spans="30:30" hidden="1" x14ac:dyDescent="0.45">
      <c r="AD575"/>
    </row>
    <row r="576" spans="30:30" hidden="1" x14ac:dyDescent="0.45">
      <c r="AD576"/>
    </row>
    <row r="577" spans="30:30" hidden="1" x14ac:dyDescent="0.45">
      <c r="AD577"/>
    </row>
    <row r="578" spans="30:30" hidden="1" x14ac:dyDescent="0.45">
      <c r="AD578"/>
    </row>
    <row r="579" spans="30:30" hidden="1" x14ac:dyDescent="0.45">
      <c r="AD579"/>
    </row>
    <row r="580" spans="30:30" hidden="1" x14ac:dyDescent="0.45">
      <c r="AD580"/>
    </row>
    <row r="581" spans="30:30" hidden="1" x14ac:dyDescent="0.45">
      <c r="AD581"/>
    </row>
    <row r="582" spans="30:30" hidden="1" x14ac:dyDescent="0.45">
      <c r="AD582"/>
    </row>
    <row r="583" spans="30:30" hidden="1" x14ac:dyDescent="0.45">
      <c r="AD583"/>
    </row>
    <row r="584" spans="30:30" hidden="1" x14ac:dyDescent="0.45">
      <c r="AD584"/>
    </row>
    <row r="585" spans="30:30" hidden="1" x14ac:dyDescent="0.45">
      <c r="AD585"/>
    </row>
    <row r="586" spans="30:30" hidden="1" x14ac:dyDescent="0.45">
      <c r="AD586"/>
    </row>
    <row r="587" spans="30:30" hidden="1" x14ac:dyDescent="0.45">
      <c r="AD587"/>
    </row>
    <row r="588" spans="30:30" hidden="1" x14ac:dyDescent="0.45">
      <c r="AD588"/>
    </row>
    <row r="589" spans="30:30" hidden="1" x14ac:dyDescent="0.45">
      <c r="AD589"/>
    </row>
    <row r="590" spans="30:30" hidden="1" x14ac:dyDescent="0.45">
      <c r="AD590"/>
    </row>
    <row r="591" spans="30:30" hidden="1" x14ac:dyDescent="0.45">
      <c r="AD591"/>
    </row>
    <row r="592" spans="30:30" hidden="1" x14ac:dyDescent="0.45">
      <c r="AD592"/>
    </row>
    <row r="593" spans="30:30" hidden="1" x14ac:dyDescent="0.45">
      <c r="AD593"/>
    </row>
    <row r="594" spans="30:30" hidden="1" x14ac:dyDescent="0.45">
      <c r="AD594"/>
    </row>
    <row r="595" spans="30:30" hidden="1" x14ac:dyDescent="0.45">
      <c r="AD595"/>
    </row>
    <row r="596" spans="30:30" hidden="1" x14ac:dyDescent="0.45">
      <c r="AD596"/>
    </row>
    <row r="597" spans="30:30" hidden="1" x14ac:dyDescent="0.45">
      <c r="AD597"/>
    </row>
    <row r="598" spans="30:30" hidden="1" x14ac:dyDescent="0.45">
      <c r="AD598"/>
    </row>
    <row r="599" spans="30:30" hidden="1" x14ac:dyDescent="0.45">
      <c r="AD599"/>
    </row>
    <row r="600" spans="30:30" hidden="1" x14ac:dyDescent="0.45">
      <c r="AD600"/>
    </row>
    <row r="601" spans="30:30" hidden="1" x14ac:dyDescent="0.45">
      <c r="AD601"/>
    </row>
    <row r="602" spans="30:30" hidden="1" x14ac:dyDescent="0.45">
      <c r="AD602"/>
    </row>
    <row r="603" spans="30:30" hidden="1" x14ac:dyDescent="0.45">
      <c r="AD603"/>
    </row>
    <row r="604" spans="30:30" hidden="1" x14ac:dyDescent="0.45">
      <c r="AD604"/>
    </row>
    <row r="605" spans="30:30" hidden="1" x14ac:dyDescent="0.45">
      <c r="AD605"/>
    </row>
    <row r="606" spans="30:30" hidden="1" x14ac:dyDescent="0.45">
      <c r="AD606"/>
    </row>
    <row r="607" spans="30:30" hidden="1" x14ac:dyDescent="0.45">
      <c r="AD607"/>
    </row>
    <row r="608" spans="30:30" hidden="1" x14ac:dyDescent="0.45">
      <c r="AD608"/>
    </row>
    <row r="609" spans="30:30" hidden="1" x14ac:dyDescent="0.45">
      <c r="AD609"/>
    </row>
    <row r="610" spans="30:30" hidden="1" x14ac:dyDescent="0.45">
      <c r="AD610"/>
    </row>
    <row r="611" spans="30:30" hidden="1" x14ac:dyDescent="0.45">
      <c r="AD611"/>
    </row>
    <row r="612" spans="30:30" hidden="1" x14ac:dyDescent="0.45">
      <c r="AD612"/>
    </row>
    <row r="613" spans="30:30" hidden="1" x14ac:dyDescent="0.45">
      <c r="AD613"/>
    </row>
    <row r="614" spans="30:30" hidden="1" x14ac:dyDescent="0.45">
      <c r="AD614"/>
    </row>
    <row r="615" spans="30:30" hidden="1" x14ac:dyDescent="0.45">
      <c r="AD615"/>
    </row>
    <row r="616" spans="30:30" hidden="1" x14ac:dyDescent="0.45">
      <c r="AD616"/>
    </row>
    <row r="617" spans="30:30" hidden="1" x14ac:dyDescent="0.45">
      <c r="AD617"/>
    </row>
    <row r="618" spans="30:30" hidden="1" x14ac:dyDescent="0.45">
      <c r="AD618"/>
    </row>
    <row r="619" spans="30:30" hidden="1" x14ac:dyDescent="0.45">
      <c r="AD619"/>
    </row>
    <row r="620" spans="30:30" hidden="1" x14ac:dyDescent="0.45">
      <c r="AD620"/>
    </row>
    <row r="621" spans="30:30" hidden="1" x14ac:dyDescent="0.45">
      <c r="AD621"/>
    </row>
    <row r="622" spans="30:30" hidden="1" x14ac:dyDescent="0.45">
      <c r="AD622"/>
    </row>
    <row r="623" spans="30:30" hidden="1" x14ac:dyDescent="0.45">
      <c r="AD623"/>
    </row>
    <row r="624" spans="30:30" hidden="1" x14ac:dyDescent="0.45">
      <c r="AD624"/>
    </row>
    <row r="625" spans="30:30" hidden="1" x14ac:dyDescent="0.45">
      <c r="AD625"/>
    </row>
    <row r="626" spans="30:30" hidden="1" x14ac:dyDescent="0.45">
      <c r="AD626"/>
    </row>
    <row r="627" spans="30:30" hidden="1" x14ac:dyDescent="0.45">
      <c r="AD627"/>
    </row>
    <row r="628" spans="30:30" hidden="1" x14ac:dyDescent="0.45">
      <c r="AD628"/>
    </row>
    <row r="629" spans="30:30" hidden="1" x14ac:dyDescent="0.45">
      <c r="AD629"/>
    </row>
    <row r="630" spans="30:30" hidden="1" x14ac:dyDescent="0.45">
      <c r="AD630"/>
    </row>
    <row r="631" spans="30:30" hidden="1" x14ac:dyDescent="0.45">
      <c r="AD631"/>
    </row>
    <row r="632" spans="30:30" hidden="1" x14ac:dyDescent="0.45">
      <c r="AD632"/>
    </row>
    <row r="633" spans="30:30" hidden="1" x14ac:dyDescent="0.45">
      <c r="AD633"/>
    </row>
    <row r="634" spans="30:30" hidden="1" x14ac:dyDescent="0.45">
      <c r="AD634"/>
    </row>
    <row r="635" spans="30:30" hidden="1" x14ac:dyDescent="0.45">
      <c r="AD635"/>
    </row>
    <row r="636" spans="30:30" hidden="1" x14ac:dyDescent="0.45">
      <c r="AD636"/>
    </row>
    <row r="637" spans="30:30" hidden="1" x14ac:dyDescent="0.45">
      <c r="AD637"/>
    </row>
    <row r="638" spans="30:30" hidden="1" x14ac:dyDescent="0.45">
      <c r="AD638"/>
    </row>
    <row r="639" spans="30:30" hidden="1" x14ac:dyDescent="0.45">
      <c r="AD639"/>
    </row>
    <row r="640" spans="30:30" hidden="1" x14ac:dyDescent="0.45">
      <c r="AD640"/>
    </row>
    <row r="641" spans="30:30" hidden="1" x14ac:dyDescent="0.45">
      <c r="AD641"/>
    </row>
    <row r="642" spans="30:30" hidden="1" x14ac:dyDescent="0.45">
      <c r="AD642"/>
    </row>
    <row r="643" spans="30:30" hidden="1" x14ac:dyDescent="0.45">
      <c r="AD643"/>
    </row>
    <row r="644" spans="30:30" hidden="1" x14ac:dyDescent="0.45">
      <c r="AD644"/>
    </row>
    <row r="645" spans="30:30" hidden="1" x14ac:dyDescent="0.45">
      <c r="AD645"/>
    </row>
    <row r="646" spans="30:30" hidden="1" x14ac:dyDescent="0.45">
      <c r="AD646"/>
    </row>
    <row r="647" spans="30:30" hidden="1" x14ac:dyDescent="0.45">
      <c r="AD647"/>
    </row>
    <row r="648" spans="30:30" hidden="1" x14ac:dyDescent="0.45">
      <c r="AD648"/>
    </row>
    <row r="649" spans="30:30" hidden="1" x14ac:dyDescent="0.45">
      <c r="AD649"/>
    </row>
    <row r="650" spans="30:30" hidden="1" x14ac:dyDescent="0.45">
      <c r="AD650"/>
    </row>
    <row r="651" spans="30:30" hidden="1" x14ac:dyDescent="0.45">
      <c r="AD651"/>
    </row>
    <row r="652" spans="30:30" hidden="1" x14ac:dyDescent="0.45">
      <c r="AD652"/>
    </row>
    <row r="653" spans="30:30" hidden="1" x14ac:dyDescent="0.45">
      <c r="AD653"/>
    </row>
    <row r="654" spans="30:30" hidden="1" x14ac:dyDescent="0.45">
      <c r="AD654"/>
    </row>
    <row r="655" spans="30:30" hidden="1" x14ac:dyDescent="0.45">
      <c r="AD655"/>
    </row>
    <row r="656" spans="30:30" hidden="1" x14ac:dyDescent="0.45">
      <c r="AD656"/>
    </row>
    <row r="657" spans="30:30" hidden="1" x14ac:dyDescent="0.45">
      <c r="AD657"/>
    </row>
    <row r="658" spans="30:30" hidden="1" x14ac:dyDescent="0.45">
      <c r="AD658"/>
    </row>
    <row r="659" spans="30:30" hidden="1" x14ac:dyDescent="0.45">
      <c r="AD659"/>
    </row>
    <row r="660" spans="30:30" hidden="1" x14ac:dyDescent="0.45">
      <c r="AD660"/>
    </row>
    <row r="661" spans="30:30" hidden="1" x14ac:dyDescent="0.45">
      <c r="AD661"/>
    </row>
    <row r="662" spans="30:30" hidden="1" x14ac:dyDescent="0.45">
      <c r="AD662"/>
    </row>
    <row r="663" spans="30:30" hidden="1" x14ac:dyDescent="0.45">
      <c r="AD663"/>
    </row>
    <row r="664" spans="30:30" hidden="1" x14ac:dyDescent="0.45">
      <c r="AD664"/>
    </row>
    <row r="665" spans="30:30" hidden="1" x14ac:dyDescent="0.45">
      <c r="AD665"/>
    </row>
    <row r="666" spans="30:30" hidden="1" x14ac:dyDescent="0.45">
      <c r="AD666"/>
    </row>
    <row r="667" spans="30:30" hidden="1" x14ac:dyDescent="0.45">
      <c r="AD667"/>
    </row>
    <row r="668" spans="30:30" hidden="1" x14ac:dyDescent="0.45">
      <c r="AD668"/>
    </row>
    <row r="669" spans="30:30" hidden="1" x14ac:dyDescent="0.45">
      <c r="AD669"/>
    </row>
    <row r="670" spans="30:30" hidden="1" x14ac:dyDescent="0.45">
      <c r="AD670"/>
    </row>
    <row r="671" spans="30:30" hidden="1" x14ac:dyDescent="0.45">
      <c r="AD671"/>
    </row>
    <row r="672" spans="30:30" hidden="1" x14ac:dyDescent="0.45">
      <c r="AD672"/>
    </row>
    <row r="673" spans="30:30" hidden="1" x14ac:dyDescent="0.45">
      <c r="AD673"/>
    </row>
    <row r="674" spans="30:30" hidden="1" x14ac:dyDescent="0.45">
      <c r="AD674"/>
    </row>
    <row r="675" spans="30:30" hidden="1" x14ac:dyDescent="0.45">
      <c r="AD675"/>
    </row>
    <row r="676" spans="30:30" hidden="1" x14ac:dyDescent="0.45">
      <c r="AD676"/>
    </row>
    <row r="677" spans="30:30" hidden="1" x14ac:dyDescent="0.45">
      <c r="AD677"/>
    </row>
    <row r="678" spans="30:30" hidden="1" x14ac:dyDescent="0.45">
      <c r="AD678"/>
    </row>
    <row r="679" spans="30:30" hidden="1" x14ac:dyDescent="0.45">
      <c r="AD679"/>
    </row>
    <row r="680" spans="30:30" hidden="1" x14ac:dyDescent="0.45">
      <c r="AD680"/>
    </row>
    <row r="681" spans="30:30" hidden="1" x14ac:dyDescent="0.45">
      <c r="AD681"/>
    </row>
    <row r="682" spans="30:30" hidden="1" x14ac:dyDescent="0.45">
      <c r="AD682"/>
    </row>
    <row r="683" spans="30:30" hidden="1" x14ac:dyDescent="0.45">
      <c r="AD683"/>
    </row>
    <row r="684" spans="30:30" hidden="1" x14ac:dyDescent="0.45">
      <c r="AD684"/>
    </row>
    <row r="685" spans="30:30" hidden="1" x14ac:dyDescent="0.45">
      <c r="AD685"/>
    </row>
    <row r="686" spans="30:30" hidden="1" x14ac:dyDescent="0.45">
      <c r="AD686"/>
    </row>
    <row r="687" spans="30:30" hidden="1" x14ac:dyDescent="0.45">
      <c r="AD687"/>
    </row>
    <row r="688" spans="30:30" hidden="1" x14ac:dyDescent="0.45">
      <c r="AD688"/>
    </row>
    <row r="689" spans="30:30" hidden="1" x14ac:dyDescent="0.45">
      <c r="AD689"/>
    </row>
    <row r="690" spans="30:30" hidden="1" x14ac:dyDescent="0.45">
      <c r="AD690"/>
    </row>
    <row r="691" spans="30:30" hidden="1" x14ac:dyDescent="0.45">
      <c r="AD691"/>
    </row>
    <row r="692" spans="30:30" hidden="1" x14ac:dyDescent="0.45">
      <c r="AD692"/>
    </row>
    <row r="693" spans="30:30" hidden="1" x14ac:dyDescent="0.45">
      <c r="AD693"/>
    </row>
    <row r="694" spans="30:30" hidden="1" x14ac:dyDescent="0.45">
      <c r="AD694"/>
    </row>
    <row r="695" spans="30:30" hidden="1" x14ac:dyDescent="0.45">
      <c r="AD695"/>
    </row>
    <row r="696" spans="30:30" hidden="1" x14ac:dyDescent="0.45">
      <c r="AD696"/>
    </row>
    <row r="697" spans="30:30" hidden="1" x14ac:dyDescent="0.45">
      <c r="AD697"/>
    </row>
    <row r="698" spans="30:30" hidden="1" x14ac:dyDescent="0.45">
      <c r="AD698"/>
    </row>
    <row r="699" spans="30:30" hidden="1" x14ac:dyDescent="0.45">
      <c r="AD699"/>
    </row>
    <row r="700" spans="30:30" hidden="1" x14ac:dyDescent="0.45">
      <c r="AD700"/>
    </row>
    <row r="701" spans="30:30" hidden="1" x14ac:dyDescent="0.45">
      <c r="AD701"/>
    </row>
    <row r="702" spans="30:30" hidden="1" x14ac:dyDescent="0.45">
      <c r="AD702"/>
    </row>
    <row r="703" spans="30:30" hidden="1" x14ac:dyDescent="0.45">
      <c r="AD703"/>
    </row>
    <row r="704" spans="30:30" hidden="1" x14ac:dyDescent="0.45">
      <c r="AD704"/>
    </row>
    <row r="705" spans="30:30" hidden="1" x14ac:dyDescent="0.45">
      <c r="AD705"/>
    </row>
    <row r="706" spans="30:30" hidden="1" x14ac:dyDescent="0.45">
      <c r="AD706"/>
    </row>
    <row r="707" spans="30:30" hidden="1" x14ac:dyDescent="0.45">
      <c r="AD707"/>
    </row>
    <row r="708" spans="30:30" hidden="1" x14ac:dyDescent="0.45">
      <c r="AD708"/>
    </row>
    <row r="709" spans="30:30" hidden="1" x14ac:dyDescent="0.45">
      <c r="AD709"/>
    </row>
    <row r="710" spans="30:30" hidden="1" x14ac:dyDescent="0.45">
      <c r="AD710"/>
    </row>
    <row r="711" spans="30:30" hidden="1" x14ac:dyDescent="0.45">
      <c r="AD711"/>
    </row>
    <row r="712" spans="30:30" hidden="1" x14ac:dyDescent="0.45">
      <c r="AD712"/>
    </row>
    <row r="713" spans="30:30" hidden="1" x14ac:dyDescent="0.45">
      <c r="AD713"/>
    </row>
    <row r="714" spans="30:30" hidden="1" x14ac:dyDescent="0.45">
      <c r="AD714"/>
    </row>
    <row r="715" spans="30:30" hidden="1" x14ac:dyDescent="0.45">
      <c r="AD715"/>
    </row>
    <row r="716" spans="30:30" hidden="1" x14ac:dyDescent="0.45">
      <c r="AD716"/>
    </row>
    <row r="717" spans="30:30" hidden="1" x14ac:dyDescent="0.45">
      <c r="AD717"/>
    </row>
    <row r="718" spans="30:30" hidden="1" x14ac:dyDescent="0.45">
      <c r="AD718"/>
    </row>
    <row r="719" spans="30:30" hidden="1" x14ac:dyDescent="0.45">
      <c r="AD719"/>
    </row>
    <row r="720" spans="30:30" hidden="1" x14ac:dyDescent="0.45">
      <c r="AD720"/>
    </row>
    <row r="721" spans="30:30" hidden="1" x14ac:dyDescent="0.45">
      <c r="AD721"/>
    </row>
    <row r="722" spans="30:30" hidden="1" x14ac:dyDescent="0.45">
      <c r="AD722"/>
    </row>
    <row r="723" spans="30:30" hidden="1" x14ac:dyDescent="0.45">
      <c r="AD723"/>
    </row>
    <row r="724" spans="30:30" hidden="1" x14ac:dyDescent="0.45">
      <c r="AD724"/>
    </row>
    <row r="725" spans="30:30" hidden="1" x14ac:dyDescent="0.45"/>
    <row r="726" spans="30:30" hidden="1" x14ac:dyDescent="0.45"/>
    <row r="727" spans="30:30" hidden="1" x14ac:dyDescent="0.45"/>
    <row r="728" spans="30:30" hidden="1" x14ac:dyDescent="0.45"/>
    <row r="729" spans="30:30" hidden="1" x14ac:dyDescent="0.45"/>
    <row r="730" spans="30:30" hidden="1" x14ac:dyDescent="0.45"/>
    <row r="731" spans="30:30" hidden="1" x14ac:dyDescent="0.45"/>
    <row r="732" spans="30:30" hidden="1" x14ac:dyDescent="0.45"/>
    <row r="733" spans="30:30" hidden="1" x14ac:dyDescent="0.45"/>
    <row r="734" spans="30:30" hidden="1" x14ac:dyDescent="0.45"/>
    <row r="735" spans="30:30" hidden="1" x14ac:dyDescent="0.45"/>
    <row r="736" spans="30:30"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spans="31:31" hidden="1" x14ac:dyDescent="0.45"/>
    <row r="1202" spans="31:31" hidden="1" x14ac:dyDescent="0.45"/>
    <row r="1203" spans="31:31" hidden="1" x14ac:dyDescent="0.45"/>
    <row r="1204" spans="31:31" hidden="1" x14ac:dyDescent="0.45"/>
    <row r="1205" spans="31:31" hidden="1" x14ac:dyDescent="0.45"/>
    <row r="1206" spans="31:31" hidden="1" x14ac:dyDescent="0.45"/>
    <row r="1207" spans="31:31" hidden="1" x14ac:dyDescent="0.45"/>
    <row r="1208" spans="31:31" hidden="1" x14ac:dyDescent="0.45"/>
    <row r="1209" spans="31:31" hidden="1" x14ac:dyDescent="0.45"/>
    <row r="1210" spans="31:31" hidden="1" x14ac:dyDescent="0.45"/>
    <row r="1211" spans="31:31" hidden="1" x14ac:dyDescent="0.45"/>
    <row r="1212" spans="31:31" hidden="1" x14ac:dyDescent="0.45">
      <c r="AE1212" s="61"/>
    </row>
  </sheetData>
  <sheetProtection sheet="1" formatColumns="0" formatRows="0" selectLockedCells="1"/>
  <mergeCells count="39">
    <mergeCell ref="C27:F27"/>
    <mergeCell ref="I27:P32"/>
    <mergeCell ref="C29:F29"/>
    <mergeCell ref="B32:F32"/>
    <mergeCell ref="B33:D33"/>
    <mergeCell ref="I33:P36"/>
    <mergeCell ref="B34:D34"/>
    <mergeCell ref="B35:D35"/>
    <mergeCell ref="B18:C18"/>
    <mergeCell ref="E18:F18"/>
    <mergeCell ref="I18:P23"/>
    <mergeCell ref="D19:F19"/>
    <mergeCell ref="C22:F22"/>
    <mergeCell ref="C24:F24"/>
    <mergeCell ref="I24:P26"/>
    <mergeCell ref="C25:C26"/>
    <mergeCell ref="E25:E26"/>
    <mergeCell ref="B13:C13"/>
    <mergeCell ref="I13:J13"/>
    <mergeCell ref="B14:C14"/>
    <mergeCell ref="I14:J14"/>
    <mergeCell ref="I15:J15"/>
    <mergeCell ref="B16:C16"/>
    <mergeCell ref="E16:F16"/>
    <mergeCell ref="I16:P17"/>
    <mergeCell ref="B17:C17"/>
    <mergeCell ref="D5:F5"/>
    <mergeCell ref="C7:F7"/>
    <mergeCell ref="B8:G9"/>
    <mergeCell ref="I10:J10"/>
    <mergeCell ref="I11:Q11"/>
    <mergeCell ref="B12:C12"/>
    <mergeCell ref="I12:J12"/>
    <mergeCell ref="B1:M1"/>
    <mergeCell ref="Y1:Z1"/>
    <mergeCell ref="E2:E3"/>
    <mergeCell ref="F2:F3"/>
    <mergeCell ref="K2:Q2"/>
    <mergeCell ref="D4:E4"/>
  </mergeCells>
  <conditionalFormatting sqref="B4:D4">
    <cfRule type="expression" dxfId="91" priority="37">
      <formula>MaxFDP_AcclimatisedYN&lt;&gt;"No"</formula>
    </cfRule>
  </conditionalFormatting>
  <conditionalFormatting sqref="C2">
    <cfRule type="expression" dxfId="90" priority="39">
      <formula>ISBLANK($C$2)</formula>
    </cfRule>
  </conditionalFormatting>
  <conditionalFormatting sqref="C3">
    <cfRule type="expression" dxfId="89" priority="19">
      <formula>AND(ISNUMBER(MaxFDP_NumSectors),MaxFDP_NumSectors&gt;2,MaxFDP_SignOn_L_TimeOnly&gt;TIME(2,0,0),MaxFDP_SignOn_L_TimeOnly&lt;TIME(6,0,0))</formula>
    </cfRule>
    <cfRule type="expression" dxfId="88" priority="38">
      <formula>NOT(ISNUMBER($C$3))</formula>
    </cfRule>
  </conditionalFormatting>
  <conditionalFormatting sqref="C4">
    <cfRule type="expression" dxfId="87" priority="36">
      <formula>MaxFDP_AcclimatisedYN&lt;&gt;"No"</formula>
    </cfRule>
    <cfRule type="expression" dxfId="86" priority="41">
      <formula>AND($C$2="No",ISBLANK($C$4))</formula>
    </cfRule>
  </conditionalFormatting>
  <conditionalFormatting sqref="C5 F2 C22">
    <cfRule type="expression" dxfId="85" priority="26">
      <formula>MaxFDP_WOCL_ES_Nights="5th"</formula>
    </cfRule>
  </conditionalFormatting>
  <conditionalFormatting sqref="C5">
    <cfRule type="expression" dxfId="84" priority="25">
      <formula>ISBLANK($C$5)</formula>
    </cfRule>
  </conditionalFormatting>
  <conditionalFormatting sqref="C6 F6">
    <cfRule type="expression" dxfId="83" priority="14">
      <formula>AND(ISNUMBER($C$6),NOT(ISBLANK($F$6)))</formula>
    </cfRule>
  </conditionalFormatting>
  <conditionalFormatting sqref="D2">
    <cfRule type="expression" dxfId="82" priority="6">
      <formula>MaxFDP_AcclimatisedYN&lt;&gt;"Yes"</formula>
    </cfRule>
    <cfRule type="expression" dxfId="81" priority="7">
      <formula>AND($C$2="Yes",NOT(ISNUMBER($D$2)))</formula>
    </cfRule>
  </conditionalFormatting>
  <conditionalFormatting sqref="D3">
    <cfRule type="expression" dxfId="80" priority="20">
      <formula>AND(MaxFDP_SignOn_L_TimeOnly&gt;TIME(2,0,0),MaxFDP_SignOn_L_TimeOnly&lt;TIME(6,0,0))</formula>
    </cfRule>
  </conditionalFormatting>
  <conditionalFormatting sqref="D5">
    <cfRule type="expression" dxfId="79" priority="28">
      <formula>MaxFDP_AcclimatisedYN&lt;&gt;"No"</formula>
    </cfRule>
  </conditionalFormatting>
  <conditionalFormatting sqref="D12">
    <cfRule type="expression" dxfId="78" priority="43">
      <formula>ISBLANK($D$12)</formula>
    </cfRule>
  </conditionalFormatting>
  <conditionalFormatting sqref="D13">
    <cfRule type="expression" dxfId="77" priority="22">
      <formula>ISBLANK($D$13)</formula>
    </cfRule>
  </conditionalFormatting>
  <conditionalFormatting sqref="D14">
    <cfRule type="expression" dxfId="76" priority="21">
      <formula>ISBLANK($D$14)</formula>
    </cfRule>
  </conditionalFormatting>
  <conditionalFormatting sqref="D16 D18">
    <cfRule type="expression" dxfId="75" priority="40">
      <formula>NOT(ISNUMBER($D$18))</formula>
    </cfRule>
  </conditionalFormatting>
  <conditionalFormatting sqref="D17">
    <cfRule type="expression" dxfId="74" priority="11">
      <formula>NOT(ISNUMBER($D$17))</formula>
    </cfRule>
  </conditionalFormatting>
  <conditionalFormatting sqref="D6:F6">
    <cfRule type="expression" dxfId="73" priority="15">
      <formula>ISBLANK($C$6)</formula>
    </cfRule>
  </conditionalFormatting>
  <conditionalFormatting sqref="D19:F19">
    <cfRule type="expression" dxfId="72" priority="4">
      <formula>AND(ISNUMBER(D19),D19&gt;MaxFDP_MaxFDP+TIME(1,0,0))</formula>
    </cfRule>
    <cfRule type="expression" dxfId="71" priority="5">
      <formula>AND(ISNUMBER(D19),D19&gt;MaxFDP_MaxFDP)</formula>
    </cfRule>
  </conditionalFormatting>
  <conditionalFormatting sqref="E12">
    <cfRule type="expression" dxfId="70" priority="24">
      <formula>NOT(ISNUMBER($E$12))</formula>
    </cfRule>
  </conditionalFormatting>
  <conditionalFormatting sqref="E12:E13 F12:F14 D16:D18">
    <cfRule type="expression" dxfId="69" priority="1" stopIfTrue="1">
      <formula>AND(NOT(ISBLANK(D12)),NOT(ISNUMBER(D12)))</formula>
    </cfRule>
  </conditionalFormatting>
  <conditionalFormatting sqref="E13">
    <cfRule type="expression" dxfId="68" priority="23">
      <formula>NOT(ISNUMBER($E$13))</formula>
    </cfRule>
  </conditionalFormatting>
  <conditionalFormatting sqref="E14">
    <cfRule type="expression" dxfId="67" priority="29">
      <formula>$E$14="Err"</formula>
    </cfRule>
  </conditionalFormatting>
  <conditionalFormatting sqref="E23">
    <cfRule type="expression" dxfId="66" priority="34">
      <formula>NOT(ISNUMBER($E$23))</formula>
    </cfRule>
    <cfRule type="expression" dxfId="65" priority="44">
      <formula>AND(NOT(ISBLANK(MaxFDP_LSect_Out_Station)),NOT(ISNUMBER(E23)))</formula>
    </cfRule>
  </conditionalFormatting>
  <conditionalFormatting sqref="E25:E26">
    <cfRule type="expression" dxfId="64" priority="35">
      <formula>NOT(ISNUMBER($E$25))</formula>
    </cfRule>
  </conditionalFormatting>
  <conditionalFormatting sqref="E28">
    <cfRule type="expression" dxfId="63" priority="32">
      <formula>NOT(ISNUMBER($E$23))</formula>
    </cfRule>
    <cfRule type="expression" dxfId="62" priority="33">
      <formula>AND(NOT(ISBLANK(MaxFDP_LSect_Out_Station)),NOT(ISNUMBER(E28)))</formula>
    </cfRule>
  </conditionalFormatting>
  <conditionalFormatting sqref="E30">
    <cfRule type="expression" dxfId="61" priority="2">
      <formula>NOT(ISNUMBER($E$23))</formula>
    </cfRule>
    <cfRule type="expression" dxfId="60" priority="3">
      <formula>AND(NOT(ISBLANK(MaxFDP_LSect_Out_Station)),NOT(ISNUMBER(E30)))</formula>
    </cfRule>
  </conditionalFormatting>
  <conditionalFormatting sqref="F2 C5 C22">
    <cfRule type="expression" dxfId="59" priority="27">
      <formula>MaxFDP_WOCL_ES_Nights="4th"</formula>
    </cfRule>
  </conditionalFormatting>
  <conditionalFormatting sqref="F2 C22">
    <cfRule type="expression" dxfId="58" priority="13">
      <formula>AND(ISNUMBER($C$6),NOT(ISBLANK($F$6)))</formula>
    </cfRule>
  </conditionalFormatting>
  <conditionalFormatting sqref="F6 C6">
    <cfRule type="expression" dxfId="57" priority="16">
      <formula>AND(ISNUMBER(MaxFDP_StbyStartZ),ISBLANK(maxFDP_StbyDecrement))</formula>
    </cfRule>
  </conditionalFormatting>
  <conditionalFormatting sqref="F12">
    <cfRule type="expression" dxfId="56" priority="42">
      <formula>NOT(ISNUMBER($F$12))</formula>
    </cfRule>
  </conditionalFormatting>
  <conditionalFormatting sqref="F13">
    <cfRule type="expression" dxfId="55" priority="31">
      <formula>NOT(ISNUMBER($F$13))</formula>
    </cfRule>
  </conditionalFormatting>
  <conditionalFormatting sqref="F14">
    <cfRule type="expression" dxfId="54" priority="30">
      <formula>NOT(ISNUMBER($F$14))</formula>
    </cfRule>
  </conditionalFormatting>
  <conditionalFormatting sqref="F17">
    <cfRule type="expression" dxfId="53" priority="8">
      <formula>AND(LEFT(MaxFDP_Spare,1)="-",ABS(MaxFDP_NoExt_LatestLastPush_Z-MaxFDP_LastPushZ)&gt;TIME(1,0,0))</formula>
    </cfRule>
    <cfRule type="expression" dxfId="52" priority="9">
      <formula>MaxFDP_Spare="-01:00"</formula>
    </cfRule>
    <cfRule type="expression" dxfId="51" priority="10">
      <formula>AND(LEFT(MaxFDP_Spare,1)="-",MID(MaxFDP_Spare,2,2)="00")</formula>
    </cfRule>
  </conditionalFormatting>
  <conditionalFormatting sqref="F21">
    <cfRule type="expression" dxfId="50" priority="18">
      <formula>AND(ISNUMBER(MaxFDP_NumSectors),MaxFDP_NumSectors&gt;2,MaxFDP_SignOn_L_TimeOnly&gt;TIME(2,0,0),MaxFDP_SignOn_L_TimeOnly&lt;TIME(6,0,0))</formula>
    </cfRule>
  </conditionalFormatting>
  <conditionalFormatting sqref="I4:J9">
    <cfRule type="expression" dxfId="49" priority="12">
      <formula>AND(ISNUMBER(MaxFDP_StbyStartL),(MaxFDP_StbyStartL-INT(MaxFDP_StbyStartL))&gt;=$I4,(MaxFDP_StbyStartL-INT(MaxFDP_StbyStartL))&lt;=$J4)</formula>
    </cfRule>
  </conditionalFormatting>
  <conditionalFormatting sqref="K4:P9">
    <cfRule type="expression" dxfId="48" priority="17">
      <formula>AND($Q4=K4,K$3=$C$3)</formula>
    </cfRule>
  </conditionalFormatting>
  <conditionalFormatting sqref="K13:P14">
    <cfRule type="expression" dxfId="47" priority="46">
      <formula>AND(K13=$Q13,$C$3=K$12)</formula>
    </cfRule>
  </conditionalFormatting>
  <conditionalFormatting sqref="M4:P9 M13:P14">
    <cfRule type="expression" dxfId="46" priority="45">
      <formula>AND(MaxFDP_NumSectors&gt;2,MaxFDP_SignOn_L_TimeOnly&gt;TIME(2,0,0),MaxFDP_SignOn_L_TimeOnly&lt;TIME(6,0,0))</formula>
    </cfRule>
  </conditionalFormatting>
  <dataValidations count="11">
    <dataValidation type="list" allowBlank="1" showInputMessage="1" sqref="C6" xr:uid="{EF2831E3-5951-490C-89E3-0AFF07D1B45B}">
      <formula1>MaxFDP_SbyCallOut_UTCs</formula1>
    </dataValidation>
    <dataValidation type="list" allowBlank="1" showInputMessage="1" sqref="D17" xr:uid="{02B0BE64-68CD-4C90-B323-B51D12FECC2F}">
      <formula1>MaxFDP_LastPushList</formula1>
    </dataValidation>
    <dataValidation type="list" allowBlank="1" showInputMessage="1" sqref="D16 D18" xr:uid="{0DDEAB50-7E71-440A-BF69-0D7CE6CAB15D}">
      <formula1>MaxFDP_BlockToSignOff_List</formula1>
    </dataValidation>
    <dataValidation type="list" allowBlank="1" showInputMessage="1" sqref="E12" xr:uid="{98D141ED-9EAD-4666-8745-FEDF180C8022}">
      <formula1>MaxFDP_UTCs</formula1>
    </dataValidation>
    <dataValidation type="list" allowBlank="1" showInputMessage="1" sqref="D12:D14" xr:uid="{A3B22877-4213-45E0-8AEC-4C47F0690B18}">
      <formula1>MaxFDP_Airfields</formula1>
    </dataValidation>
    <dataValidation type="list" allowBlank="1" showInputMessage="1" showErrorMessage="1" sqref="C5" xr:uid="{D13C4C23-18AD-4C6A-98E8-ED01A73C0E29}">
      <formula1>MaxFDP_WOCL_ES_List</formula1>
    </dataValidation>
    <dataValidation type="list" allowBlank="1" showInputMessage="1" sqref="C3" xr:uid="{BE5D36D5-FE7E-402B-B890-05ED6470983C}">
      <formula1>"1,2,3,4,5,6"</formula1>
    </dataValidation>
    <dataValidation type="list" allowBlank="1" showInputMessage="1" sqref="E13" xr:uid="{366E6939-9B49-4369-B6AB-5AD4C13B94CE}">
      <formula1>MaxFDP_BlockTimes</formula1>
    </dataValidation>
    <dataValidation type="list" allowBlank="1" showInputMessage="1" showErrorMessage="1" sqref="C4" xr:uid="{DC7E574F-9B33-47F2-BFD0-3448836DDC64}">
      <formula1>"&lt;30 Hrs,&gt;=30 Hrs"</formula1>
    </dataValidation>
    <dataValidation type="list" allowBlank="1" showInputMessage="1" showErrorMessage="1" sqref="C2" xr:uid="{8D770E4C-A8AC-4A0D-91A1-27A42765E793}">
      <formula1>"Yes,No"</formula1>
    </dataValidation>
    <dataValidation type="list" allowBlank="1" showInputMessage="1" sqref="E21 E25 E23 F12:F14 D2" xr:uid="{E8866D39-5BA3-4FAE-AE49-77D22637ECBB}">
      <formula1>MaxFDP_TimeZones</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A743D-CD41-4D42-91F4-471BE9697696}">
  <dimension ref="A1:AF1212"/>
  <sheetViews>
    <sheetView showGridLines="0" showRowColHeaders="0" zoomScale="145" zoomScaleNormal="145" workbookViewId="0">
      <selection activeCell="C2" sqref="C2"/>
    </sheetView>
  </sheetViews>
  <sheetFormatPr defaultColWidth="0" defaultRowHeight="14.25" customHeight="1" zeroHeight="1" x14ac:dyDescent="0.45"/>
  <cols>
    <col min="1" max="1" width="1.59765625" style="4" customWidth="1"/>
    <col min="2" max="2" width="27.265625" style="4" customWidth="1"/>
    <col min="3" max="3" width="9.59765625" style="4" customWidth="1"/>
    <col min="4" max="6" width="10.59765625" style="4" customWidth="1"/>
    <col min="7" max="8" width="1.59765625" style="4" customWidth="1"/>
    <col min="9" max="16" width="9.1328125" style="4" customWidth="1"/>
    <col min="17" max="17" width="9" style="4" hidden="1" customWidth="1"/>
    <col min="18" max="18" width="1.59765625" style="4" customWidth="1"/>
    <col min="19" max="19" width="31.86328125" style="4" customWidth="1"/>
    <col min="20" max="20" width="1.59765625" style="4" hidden="1"/>
    <col min="21" max="22" width="9" style="4" hidden="1"/>
    <col min="23" max="23" width="8.59765625" style="4" hidden="1"/>
    <col min="24" max="24" width="9" style="4" hidden="1"/>
    <col min="25" max="25" width="5.265625" style="4" hidden="1"/>
    <col min="26" max="26" width="5.73046875" style="4" hidden="1"/>
    <col min="27" max="27" width="10.3984375" style="4" hidden="1"/>
    <col min="28" max="29" width="9" style="4" hidden="1"/>
    <col min="30" max="30" width="9.73046875" style="4" hidden="1"/>
    <col min="31" max="31" width="21" style="4" hidden="1"/>
    <col min="32" max="32" width="0" style="4" hidden="1"/>
    <col min="33" max="16384" width="9" style="4" hidden="1"/>
  </cols>
  <sheetData>
    <row r="1" spans="1:32" ht="33.75" customHeight="1" thickBot="1" x14ac:dyDescent="0.5">
      <c r="A1" s="1"/>
      <c r="B1" s="139">
        <v>45280</v>
      </c>
      <c r="C1" s="139"/>
      <c r="D1" s="139"/>
      <c r="E1" s="139"/>
      <c r="F1" s="139"/>
      <c r="G1" s="139"/>
      <c r="H1" s="139"/>
      <c r="I1" s="139"/>
      <c r="J1" s="139"/>
      <c r="K1" s="139"/>
      <c r="L1" s="139"/>
      <c r="M1" s="139"/>
      <c r="N1" s="1"/>
      <c r="O1" s="1"/>
      <c r="P1" s="1"/>
      <c r="Q1" s="1"/>
      <c r="R1" s="1"/>
      <c r="S1" s="1"/>
      <c r="U1" s="62" t="s">
        <v>7</v>
      </c>
      <c r="V1" s="63" t="s">
        <v>21</v>
      </c>
      <c r="W1" s="95" t="s">
        <v>142</v>
      </c>
      <c r="X1" s="62" t="s">
        <v>22</v>
      </c>
      <c r="Y1" s="140" t="s">
        <v>47</v>
      </c>
      <c r="Z1" s="141"/>
      <c r="AA1" s="87" t="s">
        <v>140</v>
      </c>
      <c r="AB1" s="62" t="s">
        <v>124</v>
      </c>
      <c r="AC1" s="62" t="s">
        <v>126</v>
      </c>
      <c r="AD1" s="63" t="s">
        <v>130</v>
      </c>
      <c r="AE1"/>
      <c r="AF1"/>
    </row>
    <row r="2" spans="1:32" ht="15" customHeight="1" x14ac:dyDescent="0.45">
      <c r="A2" s="1">
        <v>1</v>
      </c>
      <c r="B2" s="24" t="s">
        <v>143</v>
      </c>
      <c r="C2" s="17"/>
      <c r="D2" s="97"/>
      <c r="E2" s="122" t="s">
        <v>16</v>
      </c>
      <c r="F2" s="145" t="str">
        <f>IF(MaxFDP_Done="Err","N/A",IF(MaxFDP_AcclimatisedYN="Yes",MIN(MaxFDP_UnAccMaxFDPList),IF(MaxFDP_AcclimatisedYN="No",MIN(MaxFDP_AccMaxFDPList),"N/A"))-MaxFDP_WOCL_ES_Reduction/24-IF(ISNUMBER(maxFDP_StbyDecrement),maxFDP_StbyDecrement,0))</f>
        <v>N/A</v>
      </c>
      <c r="G2" s="1"/>
      <c r="H2" s="1"/>
      <c r="I2" s="93" t="s">
        <v>141</v>
      </c>
      <c r="J2" s="94" t="str">
        <f>IF(MaxFDP_Done="Ok",IFERROR(MaxFDP_SignOn_L+(MaxFDP_AccTz-MaxFDP_SignOn_Tz),"N/A"),"N/A")</f>
        <v>N/A</v>
      </c>
      <c r="K2" s="131" t="s">
        <v>145</v>
      </c>
      <c r="L2" s="132"/>
      <c r="M2" s="132"/>
      <c r="N2" s="132"/>
      <c r="O2" s="132"/>
      <c r="P2" s="132"/>
      <c r="Q2" s="133"/>
      <c r="R2" s="1"/>
      <c r="S2" s="1"/>
      <c r="U2" s="37">
        <v>0.33333333333333331</v>
      </c>
      <c r="V2" s="96"/>
      <c r="W2" s="96"/>
      <c r="X2" s="39"/>
      <c r="Y2" s="27" t="s">
        <v>48</v>
      </c>
      <c r="Z2" s="26">
        <v>0</v>
      </c>
      <c r="AA2" s="27"/>
      <c r="AB2" s="88"/>
      <c r="AC2" s="38">
        <v>0.25</v>
      </c>
      <c r="AD2" s="38"/>
    </row>
    <row r="3" spans="1:32" ht="15" customHeight="1" thickBot="1" x14ac:dyDescent="0.5">
      <c r="A3" s="1"/>
      <c r="B3" s="24" t="s">
        <v>25</v>
      </c>
      <c r="C3" s="43"/>
      <c r="D3" s="48" t="s">
        <v>120</v>
      </c>
      <c r="E3" s="122"/>
      <c r="F3" s="146"/>
      <c r="G3" s="1"/>
      <c r="H3" s="1"/>
      <c r="I3" s="30" t="s">
        <v>10</v>
      </c>
      <c r="J3" s="30" t="s">
        <v>13</v>
      </c>
      <c r="K3" s="30">
        <v>1</v>
      </c>
      <c r="L3" s="30">
        <v>2</v>
      </c>
      <c r="M3" s="30">
        <v>3</v>
      </c>
      <c r="N3" s="30">
        <v>4</v>
      </c>
      <c r="O3" s="30">
        <v>5</v>
      </c>
      <c r="P3" s="30">
        <v>6</v>
      </c>
      <c r="Q3" s="30" t="s">
        <v>16</v>
      </c>
      <c r="R3" s="1"/>
      <c r="S3" s="1"/>
      <c r="U3" s="37">
        <v>0.375</v>
      </c>
      <c r="V3" s="96">
        <v>0</v>
      </c>
      <c r="W3" s="96">
        <f>MaxFDP_SignOn_Z</f>
        <v>0</v>
      </c>
      <c r="X3" s="40">
        <v>0</v>
      </c>
      <c r="Y3" s="27" t="s">
        <v>49</v>
      </c>
      <c r="Z3" s="26">
        <v>2</v>
      </c>
      <c r="AA3" s="27" t="s">
        <v>78</v>
      </c>
      <c r="AB3" s="89" t="s">
        <v>125</v>
      </c>
      <c r="AD3" s="15" t="b">
        <f>IF(ISNUMBER(MaxFDP_NoExt_LatestLastPush_Z),MaxFDP_NoExt_LatestLastPush_Z-IF(MaxFDP_NoExt_LatestLastPush_Z&gt;1,1,0))</f>
        <v>0</v>
      </c>
    </row>
    <row r="4" spans="1:32" ht="15" customHeight="1" x14ac:dyDescent="0.45">
      <c r="A4" s="1"/>
      <c r="B4" s="24" t="s">
        <v>26</v>
      </c>
      <c r="C4" s="52"/>
      <c r="D4" s="134" t="s">
        <v>24</v>
      </c>
      <c r="E4" s="134"/>
      <c r="F4" s="79" t="str">
        <f>IF(AND(ISNUMBER(MaxFDP_SignOn_Z),ISNUMBER(MaxFDP_MaxFDP)),MaxFDP_SignOn_Z+MaxFDP_MaxFDP,"N/A")</f>
        <v>N/A</v>
      </c>
      <c r="G4" s="1"/>
      <c r="H4" s="1"/>
      <c r="I4" s="33">
        <v>0</v>
      </c>
      <c r="J4" s="33">
        <v>0.24930555555555556</v>
      </c>
      <c r="K4" s="31">
        <v>0.41666666666666669</v>
      </c>
      <c r="L4" s="28">
        <v>0.41666666666666669</v>
      </c>
      <c r="M4" s="28">
        <v>0.40625</v>
      </c>
      <c r="N4" s="28">
        <v>0.38541666666666669</v>
      </c>
      <c r="O4" s="28">
        <v>0.375</v>
      </c>
      <c r="P4" s="28">
        <v>0.34375</v>
      </c>
      <c r="Q4" s="29" t="str" cm="1">
        <f t="array" ref="Q4">IF(OR(MaxFDP_Done&lt;&gt;"Ok",MaxFDP_AcclimatisedYN&lt;&gt;"Yes"),"",IF(AND((MaxFDP_AccTz_SignOn_L-INT(MaxFDP_AccTz_SignOn_L))&gt;=I4,(MaxFDP_AccTz_SignOn_L-INT(MaxFDP_AccTz_SignOn_L))&lt;=J4),INDEX(MaxFDP_Acc_FDPs,ROW()-ROW(MaxFDP_AccFDPTop),MaxFDP_NumSectors),IFERROR(IF(AND(ISNUMBER(MaxFDP_StbyStartL),(MaxFDP_StbyStartL-INT(MaxFDP_StbyStartL))&gt;=I4,(MaxFDP_StbyStartL-INT(MaxFDP_StbyStartL))&lt;=J4),INDEX(MaxFDP_Acc_FDPs,ROW()-ROW(MaxFDP_AccFDPTop),MaxFDP_NumSectors),""),"")))</f>
        <v/>
      </c>
      <c r="R4" s="1"/>
      <c r="S4" s="2"/>
      <c r="U4" s="37">
        <v>0.39583333333333331</v>
      </c>
      <c r="V4" s="96">
        <v>3.472222222222222E-3</v>
      </c>
      <c r="W4" s="96">
        <f t="shared" ref="W4:W67" si="0">IF(W3&lt;TIME(0,5,0),1,W3-TIME(0,5,0))</f>
        <v>1</v>
      </c>
      <c r="X4" s="40">
        <v>3.472222222222222E-3</v>
      </c>
      <c r="Y4" s="27" t="s">
        <v>50</v>
      </c>
      <c r="Z4" s="26">
        <v>4</v>
      </c>
      <c r="AA4" s="27" t="s">
        <v>87</v>
      </c>
      <c r="AB4" s="90">
        <v>0.25</v>
      </c>
      <c r="AD4" s="15"/>
      <c r="AE4" s="58"/>
    </row>
    <row r="5" spans="1:32" ht="15" customHeight="1" x14ac:dyDescent="0.45">
      <c r="A5" s="1"/>
      <c r="B5" s="24" t="s">
        <v>114</v>
      </c>
      <c r="C5" s="43" t="s">
        <v>48</v>
      </c>
      <c r="D5" s="142">
        <f>IFERROR(VLOOKUP(MaxFDP_WOCL_ES_Nights,MaxFDP_WOCL_ES,2,FALSE),"")</f>
        <v>0</v>
      </c>
      <c r="E5" s="142"/>
      <c r="F5" s="142"/>
      <c r="G5" s="8"/>
      <c r="H5" s="8"/>
      <c r="I5" s="33">
        <v>0.25</v>
      </c>
      <c r="J5" s="33">
        <v>0.33263888888888887</v>
      </c>
      <c r="K5" s="32">
        <v>0.52083333333333337</v>
      </c>
      <c r="L5" s="6">
        <v>0.52083333333333337</v>
      </c>
      <c r="M5" s="6">
        <v>0.48958333333333331</v>
      </c>
      <c r="N5" s="6">
        <v>0.45833333333333331</v>
      </c>
      <c r="O5" s="6">
        <v>0.42708333333333331</v>
      </c>
      <c r="P5" s="6">
        <v>0.40625</v>
      </c>
      <c r="Q5" s="7" t="str" cm="1">
        <f t="array" ref="Q5">IF(OR(MaxFDP_Done&lt;&gt;"Ok",MaxFDP_AcclimatisedYN&lt;&gt;"Yes"),"",IF(AND((MaxFDP_AccTz_SignOn_L-INT(MaxFDP_AccTz_SignOn_L))&gt;=I5,(MaxFDP_AccTz_SignOn_L-INT(MaxFDP_AccTz_SignOn_L))&lt;=J5),INDEX(MaxFDP_Acc_FDPs,ROW()-ROW(MaxFDP_AccFDPTop),MaxFDP_NumSectors),IFERROR(IF(AND(ISNUMBER(MaxFDP_StbyStartL),(MaxFDP_StbyStartL-INT(MaxFDP_StbyStartL))&gt;=I5,(MaxFDP_StbyStartL-INT(MaxFDP_StbyStartL))&lt;=J5),INDEX(MaxFDP_Acc_FDPs,ROW()-ROW(MaxFDP_AccFDPTop),MaxFDP_NumSectors),""),"")))</f>
        <v/>
      </c>
      <c r="R5" s="1"/>
      <c r="S5" s="2"/>
      <c r="U5" s="37">
        <v>0.41666666666666669</v>
      </c>
      <c r="V5" s="96">
        <v>6.9444444444444397E-3</v>
      </c>
      <c r="W5" s="96">
        <f t="shared" si="0"/>
        <v>0.99652777777777779</v>
      </c>
      <c r="X5" s="38">
        <v>6.9444444444444397E-3</v>
      </c>
      <c r="Y5"/>
      <c r="AA5" s="27" t="s">
        <v>70</v>
      </c>
      <c r="AB5" s="90">
        <v>0.25347222222222199</v>
      </c>
      <c r="AD5" s="15"/>
      <c r="AE5" s="58"/>
    </row>
    <row r="6" spans="1:32" ht="15" customHeight="1" x14ac:dyDescent="0.45">
      <c r="A6" s="1"/>
      <c r="B6" s="24" t="s">
        <v>127</v>
      </c>
      <c r="C6" s="50"/>
      <c r="D6" s="56" t="str">
        <f>IF(AND(ISNUMBER(MaxFDP_StbyStartZ),ISNUMBER(MaxFDP_SignOn_Tz)),MaxFDP_StbyStartZ+MaxFDP_SignOn_Tz,"N/A")</f>
        <v>N/A</v>
      </c>
      <c r="E6" s="24" t="s">
        <v>128</v>
      </c>
      <c r="F6" s="57" t="str">
        <f>IF(AND(ISNUMBER(MaxFDP_StbyStartZ),ISNUMBER(MaxFDP_SignOn_Z)),IF(MaxFDP_SignOn_Z-MaxFDP_StbyStartZ+IF(MaxFDP_StbyStartZ&gt;MaxFDP_SignOn_Z,1,0)&lt;MaxFDP_StbyThreshold,"&lt; 6 Hrs",MaxFDP_SignOn_Z-MaxFDP_StbyStartZ+IF(MaxFDP_StbyStartZ&gt;MaxFDP_SignOn_Z,1,0)-MaxFDP_StbyThreshold),"")</f>
        <v/>
      </c>
      <c r="G6" s="24"/>
      <c r="H6" s="1"/>
      <c r="I6" s="33">
        <v>0.33333333333333331</v>
      </c>
      <c r="J6" s="33">
        <v>0.54097222222222219</v>
      </c>
      <c r="K6" s="32">
        <v>0.5625</v>
      </c>
      <c r="L6" s="6">
        <v>0.5625</v>
      </c>
      <c r="M6" s="6">
        <v>0.53125</v>
      </c>
      <c r="N6" s="6">
        <v>0.5</v>
      </c>
      <c r="O6" s="6">
        <v>0.46875</v>
      </c>
      <c r="P6" s="6">
        <v>0.4375</v>
      </c>
      <c r="Q6" s="7" t="str" cm="1">
        <f t="array" ref="Q6">IF(OR(MaxFDP_Done&lt;&gt;"Ok",MaxFDP_AcclimatisedYN&lt;&gt;"Yes"),"",IF(AND((MaxFDP_AccTz_SignOn_L-INT(MaxFDP_AccTz_SignOn_L))&gt;=I6,(MaxFDP_AccTz_SignOn_L-INT(MaxFDP_AccTz_SignOn_L))&lt;=J6),INDEX(MaxFDP_Acc_FDPs,ROW()-ROW(MaxFDP_AccFDPTop),MaxFDP_NumSectors),IFERROR(IF(AND(ISNUMBER(MaxFDP_StbyStartL),(MaxFDP_StbyStartL-INT(MaxFDP_StbyStartL))&gt;=I6,(MaxFDP_StbyStartL-INT(MaxFDP_StbyStartL))&lt;=J6),INDEX(MaxFDP_Acc_FDPs,ROW()-ROW(MaxFDP_AccFDPTop),MaxFDP_NumSectors),""),"")))</f>
        <v/>
      </c>
      <c r="R6" s="1"/>
      <c r="S6" s="2"/>
      <c r="U6" s="37">
        <v>0.4375</v>
      </c>
      <c r="V6" s="96">
        <v>1.0416666666666701E-2</v>
      </c>
      <c r="W6" s="96">
        <f t="shared" si="0"/>
        <v>0.99305555555555558</v>
      </c>
      <c r="X6" s="38">
        <v>1.0416666666666701E-2</v>
      </c>
      <c r="Y6"/>
      <c r="AA6" s="27" t="s">
        <v>101</v>
      </c>
      <c r="AB6" s="90">
        <v>0.25694444444444398</v>
      </c>
      <c r="AD6" s="15">
        <f>AD3-TIME(2,0,0)+IF(AD3-TIME(2,0,0)&lt;0,1,0)</f>
        <v>0.91666666666666663</v>
      </c>
      <c r="AE6" s="58"/>
    </row>
    <row r="7" spans="1:32" ht="15" customHeight="1" x14ac:dyDescent="0.45">
      <c r="A7" s="1"/>
      <c r="B7" s="8"/>
      <c r="C7" s="138" t="str">
        <f>IF(AND(ISNUMBER(MaxFDP_StbyStartZ),ISNUMBER(MaxFDP_SignOn_Z)),MaxFDP_SignOn_Z-MaxFDP_StbyStartZ+IF(MaxFDP_SignOn_Z&lt;MaxFDP_StbyStartZ,1,0),"")</f>
        <v/>
      </c>
      <c r="D7" s="138"/>
      <c r="E7" s="138"/>
      <c r="F7" s="138"/>
      <c r="G7" s="8"/>
      <c r="H7" s="1"/>
      <c r="I7" s="33">
        <v>0.54166666666666663</v>
      </c>
      <c r="J7" s="33">
        <v>0.74930555555555556</v>
      </c>
      <c r="K7" s="32">
        <v>0.52083333333333337</v>
      </c>
      <c r="L7" s="6">
        <v>0.52083333333333337</v>
      </c>
      <c r="M7" s="6">
        <v>0.44791666666666669</v>
      </c>
      <c r="N7" s="6">
        <v>0.44791666666666669</v>
      </c>
      <c r="O7" s="6">
        <v>0.42708333333333331</v>
      </c>
      <c r="P7" s="6">
        <v>0.38541666666666669</v>
      </c>
      <c r="Q7" s="7" t="str" cm="1">
        <f t="array" ref="Q7">IF(OR(MaxFDP_Done&lt;&gt;"Ok",MaxFDP_AcclimatisedYN&lt;&gt;"Yes"),"",IF(AND((MaxFDP_AccTz_SignOn_L-INT(MaxFDP_AccTz_SignOn_L))&gt;=I7,(MaxFDP_AccTz_SignOn_L-INT(MaxFDP_AccTz_SignOn_L))&lt;=J7),INDEX(MaxFDP_Acc_FDPs,ROW()-ROW(MaxFDP_AccFDPTop),MaxFDP_NumSectors),IFERROR(IF(AND(ISNUMBER(MaxFDP_StbyStartL),(MaxFDP_StbyStartL-INT(MaxFDP_StbyStartL))&gt;=I7,(MaxFDP_StbyStartL-INT(MaxFDP_StbyStartL))&lt;=J7),INDEX(MaxFDP_Acc_FDPs,ROW()-ROW(MaxFDP_AccFDPTop),MaxFDP_NumSectors),""),"")))</f>
        <v/>
      </c>
      <c r="R7" s="1"/>
      <c r="S7" s="2"/>
      <c r="U7" s="37">
        <v>0.45833333333333331</v>
      </c>
      <c r="V7" s="96">
        <v>1.38888888888889E-2</v>
      </c>
      <c r="W7" s="96">
        <f t="shared" si="0"/>
        <v>0.98958333333333337</v>
      </c>
      <c r="X7" s="38">
        <v>1.38888888888889E-2</v>
      </c>
      <c r="Y7"/>
      <c r="AA7" s="27" t="s">
        <v>103</v>
      </c>
      <c r="AB7" s="90">
        <v>0.26041666666666702</v>
      </c>
      <c r="AD7" s="15">
        <f t="shared" ref="AD7:AD70" si="1">IF(AND(HOUR(AD6)=23,MINUTE(AD6)=55),0,AD6+TIME(0,5,0))</f>
        <v>0.92013888888888884</v>
      </c>
      <c r="AE7" s="58"/>
    </row>
    <row r="8" spans="1:32" ht="15" customHeight="1" x14ac:dyDescent="0.45">
      <c r="A8" s="1"/>
      <c r="B8" s="137" t="s">
        <v>119</v>
      </c>
      <c r="C8" s="137"/>
      <c r="D8" s="137"/>
      <c r="E8" s="137"/>
      <c r="F8" s="137"/>
      <c r="G8" s="137"/>
      <c r="H8" s="1"/>
      <c r="I8" s="33">
        <v>0.75</v>
      </c>
      <c r="J8" s="33">
        <v>0.9159722222222223</v>
      </c>
      <c r="K8" s="32">
        <v>0.47916666666666669</v>
      </c>
      <c r="L8" s="6">
        <v>0.47916666666666669</v>
      </c>
      <c r="M8" s="6">
        <v>0.41666666666666669</v>
      </c>
      <c r="N8" s="6">
        <v>0.39583333333333331</v>
      </c>
      <c r="O8" s="6">
        <v>0.38541666666666669</v>
      </c>
      <c r="P8" s="6">
        <v>0.34375</v>
      </c>
      <c r="Q8" s="7" t="str" cm="1">
        <f t="array" ref="Q8">IF(OR(MaxFDP_Done&lt;&gt;"Ok",MaxFDP_AcclimatisedYN&lt;&gt;"Yes"),"",IF(AND((MaxFDP_AccTz_SignOn_L-INT(MaxFDP_AccTz_SignOn_L))&gt;=I8,(MaxFDP_AccTz_SignOn_L-INT(MaxFDP_AccTz_SignOn_L))&lt;=J8),INDEX(MaxFDP_Acc_FDPs,ROW()-ROW(MaxFDP_AccFDPTop),MaxFDP_NumSectors),IFERROR(IF(AND(ISNUMBER(MaxFDP_StbyStartL),(MaxFDP_StbyStartL-INT(MaxFDP_StbyStartL))&gt;=I8,(MaxFDP_StbyStartL-INT(MaxFDP_StbyStartL))&lt;=J8),INDEX(MaxFDP_Acc_FDPs,ROW()-ROW(MaxFDP_AccFDPTop),MaxFDP_NumSectors),""),"")))</f>
        <v/>
      </c>
      <c r="R8" s="1"/>
      <c r="S8" s="2"/>
      <c r="U8" s="37">
        <v>0.5</v>
      </c>
      <c r="V8" s="96">
        <v>1.7361111111111101E-2</v>
      </c>
      <c r="W8" s="96">
        <f t="shared" si="0"/>
        <v>0.98611111111111116</v>
      </c>
      <c r="X8" s="38">
        <v>1.7361111111111101E-2</v>
      </c>
      <c r="Y8"/>
      <c r="AA8" s="27" t="s">
        <v>57</v>
      </c>
      <c r="AB8" s="90">
        <v>0.26388888888888901</v>
      </c>
      <c r="AD8" s="15">
        <f t="shared" si="1"/>
        <v>0.92361111111111105</v>
      </c>
      <c r="AE8" s="58"/>
    </row>
    <row r="9" spans="1:32" ht="15" customHeight="1" x14ac:dyDescent="0.45">
      <c r="A9" s="1"/>
      <c r="B9" s="137"/>
      <c r="C9" s="137"/>
      <c r="D9" s="137"/>
      <c r="E9" s="137"/>
      <c r="F9" s="137"/>
      <c r="G9" s="137"/>
      <c r="H9" s="1"/>
      <c r="I9" s="33">
        <v>0.91666666666666663</v>
      </c>
      <c r="J9" s="33">
        <v>0.99930555555555556</v>
      </c>
      <c r="K9" s="32">
        <v>0.41666666666666669</v>
      </c>
      <c r="L9" s="6">
        <v>0.41666666666666669</v>
      </c>
      <c r="M9" s="6">
        <v>0.40625</v>
      </c>
      <c r="N9" s="6">
        <v>0.38541666666666669</v>
      </c>
      <c r="O9" s="6">
        <v>0.375</v>
      </c>
      <c r="P9" s="6">
        <v>0.34375</v>
      </c>
      <c r="Q9" s="7" t="str" cm="1">
        <f t="array" ref="Q9">IF(OR(MaxFDP_Done&lt;&gt;"Ok",MaxFDP_AcclimatisedYN&lt;&gt;"Yes"),"",IF(AND((MaxFDP_AccTz_SignOn_L-INT(MaxFDP_AccTz_SignOn_L))&gt;=I9,(MaxFDP_AccTz_SignOn_L-INT(MaxFDP_AccTz_SignOn_L))&lt;=J9),INDEX(MaxFDP_Acc_FDPs,ROW()-ROW(MaxFDP_AccFDPTop),MaxFDP_NumSectors),IFERROR(IF(AND(ISNUMBER(MaxFDP_StbyStartL),(MaxFDP_StbyStartL-INT(MaxFDP_StbyStartL))&gt;=I9,(MaxFDP_StbyStartL-INT(MaxFDP_StbyStartL))&lt;=J9),INDEX(MaxFDP_Acc_FDPs,ROW()-ROW(MaxFDP_AccFDPTop),MaxFDP_NumSectors),""),"")))</f>
        <v/>
      </c>
      <c r="R9" s="1"/>
      <c r="S9" s="2"/>
      <c r="U9" s="37">
        <v>0.54166666666666663</v>
      </c>
      <c r="V9" s="96">
        <v>2.0833333333333301E-2</v>
      </c>
      <c r="W9" s="96">
        <f t="shared" si="0"/>
        <v>0.98263888888888895</v>
      </c>
      <c r="X9" s="38">
        <v>2.0833333333333301E-2</v>
      </c>
      <c r="Y9"/>
      <c r="AA9" s="27" t="s">
        <v>52</v>
      </c>
      <c r="AB9" s="90">
        <v>0.26736111111111099</v>
      </c>
      <c r="AD9" s="15">
        <f t="shared" si="1"/>
        <v>0.92708333333333326</v>
      </c>
      <c r="AE9" s="58"/>
    </row>
    <row r="10" spans="1:32" ht="5.0999999999999996" customHeight="1" x14ac:dyDescent="0.45">
      <c r="A10" s="1"/>
      <c r="B10" s="51"/>
      <c r="C10" s="51"/>
      <c r="D10" s="51"/>
      <c r="E10" s="51"/>
      <c r="F10" s="51"/>
      <c r="G10" s="51"/>
      <c r="H10" s="1"/>
      <c r="I10" s="135"/>
      <c r="J10" s="135"/>
      <c r="K10" s="5"/>
      <c r="L10" s="5"/>
      <c r="M10" s="5"/>
      <c r="N10" s="5"/>
      <c r="O10" s="5"/>
      <c r="P10" s="5"/>
      <c r="Q10" s="5"/>
      <c r="R10" s="1"/>
      <c r="S10" s="1"/>
      <c r="U10" s="41"/>
      <c r="V10" s="96">
        <v>2.4305555555555601E-2</v>
      </c>
      <c r="W10" s="96">
        <f t="shared" si="0"/>
        <v>0.97916666666666674</v>
      </c>
      <c r="X10" s="38">
        <v>2.4305555555555601E-2</v>
      </c>
      <c r="Y10"/>
      <c r="AA10" s="27" t="s">
        <v>3</v>
      </c>
      <c r="AB10" s="90">
        <v>0.27083333333333298</v>
      </c>
      <c r="AD10" s="15">
        <f t="shared" si="1"/>
        <v>0.93055555555555547</v>
      </c>
      <c r="AE10" s="58"/>
    </row>
    <row r="11" spans="1:32" ht="15" customHeight="1" x14ac:dyDescent="0.45">
      <c r="A11" s="1"/>
      <c r="B11" s="9"/>
      <c r="C11" s="23"/>
      <c r="D11" s="10" t="s">
        <v>6</v>
      </c>
      <c r="E11" s="10" t="s">
        <v>29</v>
      </c>
      <c r="F11" s="10" t="s">
        <v>28</v>
      </c>
      <c r="G11" s="9"/>
      <c r="H11" s="1"/>
      <c r="I11" s="136" t="s">
        <v>146</v>
      </c>
      <c r="J11" s="136"/>
      <c r="K11" s="136"/>
      <c r="L11" s="136"/>
      <c r="M11" s="136"/>
      <c r="N11" s="136"/>
      <c r="O11" s="136"/>
      <c r="P11" s="136"/>
      <c r="Q11" s="136"/>
      <c r="R11" s="1"/>
      <c r="S11" s="1"/>
      <c r="U11" s="41"/>
      <c r="V11" s="96">
        <v>2.7777777777777801E-2</v>
      </c>
      <c r="W11" s="96">
        <f t="shared" si="0"/>
        <v>0.97569444444444453</v>
      </c>
      <c r="X11" s="38">
        <v>2.7777777777777801E-2</v>
      </c>
      <c r="Y11"/>
      <c r="AA11" s="27" t="s">
        <v>30</v>
      </c>
      <c r="AB11" s="90">
        <v>0.27430555555555602</v>
      </c>
      <c r="AD11" s="15">
        <f t="shared" si="1"/>
        <v>0.93402777777777768</v>
      </c>
      <c r="AE11" s="58"/>
    </row>
    <row r="12" spans="1:32" ht="15" customHeight="1" x14ac:dyDescent="0.45">
      <c r="A12" s="1"/>
      <c r="B12" s="116" t="s">
        <v>117</v>
      </c>
      <c r="C12" s="116"/>
      <c r="D12" s="44"/>
      <c r="E12" s="69"/>
      <c r="F12" s="45"/>
      <c r="G12" s="9"/>
      <c r="H12" s="2"/>
      <c r="I12" s="147" t="s">
        <v>112</v>
      </c>
      <c r="J12" s="147"/>
      <c r="K12" s="30">
        <v>1</v>
      </c>
      <c r="L12" s="30">
        <v>2</v>
      </c>
      <c r="M12" s="30">
        <v>3</v>
      </c>
      <c r="N12" s="30">
        <v>4</v>
      </c>
      <c r="O12" s="30">
        <v>5</v>
      </c>
      <c r="P12" s="30">
        <v>6</v>
      </c>
      <c r="Q12" s="30" t="s">
        <v>16</v>
      </c>
      <c r="R12" s="1"/>
      <c r="S12" s="1"/>
      <c r="U12" s="41"/>
      <c r="V12" s="96">
        <v>3.125E-2</v>
      </c>
      <c r="W12" s="96">
        <f t="shared" si="0"/>
        <v>0.97222222222222232</v>
      </c>
      <c r="X12" s="38">
        <v>3.125E-2</v>
      </c>
      <c r="Y12"/>
      <c r="AA12" s="27" t="s">
        <v>4</v>
      </c>
      <c r="AB12" s="90">
        <v>0.27777777777777801</v>
      </c>
      <c r="AD12" s="15">
        <f t="shared" si="1"/>
        <v>0.93749999999999989</v>
      </c>
      <c r="AE12" s="58"/>
    </row>
    <row r="13" spans="1:32" ht="15" customHeight="1" x14ac:dyDescent="0.45">
      <c r="A13" s="8"/>
      <c r="B13" s="116" t="s">
        <v>115</v>
      </c>
      <c r="C13" s="116"/>
      <c r="D13" s="44"/>
      <c r="E13" s="46"/>
      <c r="F13" s="45"/>
      <c r="G13" s="9"/>
      <c r="H13" s="8"/>
      <c r="I13" s="144" t="s">
        <v>14</v>
      </c>
      <c r="J13" s="144"/>
      <c r="K13" s="35">
        <v>0.46875</v>
      </c>
      <c r="L13" s="34">
        <v>0.46875</v>
      </c>
      <c r="M13" s="34">
        <v>0.44791666666666669</v>
      </c>
      <c r="N13" s="34">
        <v>0.41666666666666669</v>
      </c>
      <c r="O13" s="34">
        <v>0.38541666666666669</v>
      </c>
      <c r="P13" s="34">
        <v>0.34375</v>
      </c>
      <c r="Q13" s="29" t="str" cm="1">
        <f t="array" ref="Q13">IF(OR(MaxFDP_Done&lt;&gt;"Ok",MaxFDP_AcclimatisedYN&lt;&gt;"No"),"",IF(MaxFDP_UnAccRestBefore=I13,INDEX(MaxFDP_UnAccFDPs,ROW()-ROW(MaxFDP_UnAccFDPTop),MaxFDP_NumSectors),""))</f>
        <v/>
      </c>
      <c r="R13" s="1"/>
      <c r="S13" s="1"/>
      <c r="U13" s="41"/>
      <c r="V13" s="96">
        <v>3.4722222222222203E-2</v>
      </c>
      <c r="W13" s="96">
        <f t="shared" si="0"/>
        <v>0.96875000000000011</v>
      </c>
      <c r="X13" s="38">
        <v>3.4722222222222203E-2</v>
      </c>
      <c r="Y13"/>
      <c r="AA13" s="27" t="s">
        <v>58</v>
      </c>
      <c r="AB13" s="90">
        <v>0.28125</v>
      </c>
      <c r="AD13" s="15">
        <f t="shared" si="1"/>
        <v>0.9409722222222221</v>
      </c>
      <c r="AE13" s="58"/>
    </row>
    <row r="14" spans="1:32" ht="15" customHeight="1" x14ac:dyDescent="0.45">
      <c r="A14" s="1"/>
      <c r="B14" s="116" t="s">
        <v>116</v>
      </c>
      <c r="C14" s="116"/>
      <c r="D14" s="44"/>
      <c r="E14" s="22" t="str">
        <f>IF(AND(NOT(ISBLANK(MaxFDP_WOCL_ES_Nights)),ISNUMBER(MaxFDP_SignOn_Z),ISNUMBER(MaxFDP_SignOn_Tz),ISNUMBER(MaxFDP_LSect_Dept_Tz),ISNUMBER(MaxFDP_LSect_Arr_Tz),ISNUMBER(MaxFDP_LSect_Block),ISNUMBER(MaxFDP_SignOnToBlockOut),ISNUMBER(MaxFDP_BlockInToSignOff),MaxFDP_AcclimatisedYN&lt;&gt;"",IF(MaxFDP_AcclimatisedYN="No",NOT(ISBLANK(MaxFDP_UnAccRestBefore)),TRUE),IF(MaxFDP_AcclimatisedYN="yES",NOT(ISBLANK(MaxFDP_AccTz)),TRUE),MaxFDP_SignOn_Station&lt;&gt;"",MaxFDP_LSect_Out_Station&lt;&gt;"",MaxFDP_LSect_In_Station&lt;&gt;"",ISNUMBER(MaxFDP_NumSectors),OR(NOT(ISNUMBER(MaxFDP_StbyStartZ)),ISNUMBER(MaxFDP_StbyStartZ),NOT(ISBLANK(maxFDP_StbyDecrement)))),"Ok","Err")</f>
        <v>Err</v>
      </c>
      <c r="F14" s="45"/>
      <c r="G14" s="9"/>
      <c r="H14" s="2"/>
      <c r="I14" s="144" t="s">
        <v>15</v>
      </c>
      <c r="J14" s="144"/>
      <c r="K14" s="36">
        <v>0.52083333333333337</v>
      </c>
      <c r="L14" s="15">
        <v>0.51041666666666663</v>
      </c>
      <c r="M14" s="15">
        <v>0.48958333333333331</v>
      </c>
      <c r="N14" s="15">
        <v>0.45833333333333331</v>
      </c>
      <c r="O14" s="15">
        <v>0.42708333333333331</v>
      </c>
      <c r="P14" s="15">
        <v>0.39583333333333331</v>
      </c>
      <c r="Q14" s="7" t="str" cm="1">
        <f t="array" ref="Q14">IF(OR(MaxFDP_Done&lt;&gt;"Ok",MaxFDP_AcclimatisedYN&lt;&gt;"No"),"",IF(MaxFDP_UnAccRestBefore=I14,INDEX(MaxFDP_UnAccFDPs,ROW()-ROW(MaxFDP_UnAccFDPTop),MaxFDP_NumSectors),""))</f>
        <v/>
      </c>
      <c r="R14" s="1"/>
      <c r="S14" s="1"/>
      <c r="U14" s="41"/>
      <c r="V14" s="96">
        <v>3.8194444444444399E-2</v>
      </c>
      <c r="W14" s="96">
        <f t="shared" si="0"/>
        <v>0.9652777777777779</v>
      </c>
      <c r="X14" s="38">
        <v>3.8194444444444399E-2</v>
      </c>
      <c r="Y14"/>
      <c r="AA14" s="27" t="s">
        <v>31</v>
      </c>
      <c r="AB14" s="90">
        <v>0.28472222222222199</v>
      </c>
      <c r="AD14" s="15">
        <f t="shared" si="1"/>
        <v>0.94444444444444431</v>
      </c>
      <c r="AE14" s="58"/>
    </row>
    <row r="15" spans="1:32" ht="5.0999999999999996" customHeight="1" x14ac:dyDescent="0.45">
      <c r="A15" s="1"/>
      <c r="B15" s="100"/>
      <c r="C15" s="100"/>
      <c r="D15" s="12"/>
      <c r="E15" s="12"/>
      <c r="F15" s="12"/>
      <c r="G15" s="9"/>
      <c r="H15" s="16"/>
      <c r="I15" s="135"/>
      <c r="J15" s="135"/>
      <c r="K15" s="5"/>
      <c r="L15" s="5"/>
      <c r="M15" s="5"/>
      <c r="N15" s="5"/>
      <c r="O15" s="5"/>
      <c r="P15" s="5"/>
      <c r="Q15" s="5"/>
      <c r="R15" s="1"/>
      <c r="S15" s="1"/>
      <c r="U15" s="41"/>
      <c r="V15" s="96">
        <v>4.1666666666666699E-2</v>
      </c>
      <c r="W15" s="96">
        <f t="shared" si="0"/>
        <v>0.96180555555555569</v>
      </c>
      <c r="X15" s="38">
        <v>4.1666666666666602E-2</v>
      </c>
      <c r="Y15"/>
      <c r="AA15" s="27" t="s">
        <v>60</v>
      </c>
      <c r="AB15" s="90">
        <v>0.28819444444444398</v>
      </c>
      <c r="AD15" s="15">
        <f t="shared" si="1"/>
        <v>0.94791666666666652</v>
      </c>
      <c r="AE15" s="58"/>
    </row>
    <row r="16" spans="1:32" ht="15" customHeight="1" x14ac:dyDescent="0.45">
      <c r="A16" s="1"/>
      <c r="B16" s="116" t="s">
        <v>132</v>
      </c>
      <c r="C16" s="116"/>
      <c r="D16" s="21">
        <v>4.1666666666666664E-2</v>
      </c>
      <c r="E16" s="143" t="s">
        <v>144</v>
      </c>
      <c r="F16" s="143"/>
      <c r="G16" s="9"/>
      <c r="H16" s="2"/>
      <c r="I16" s="149" t="s">
        <v>153</v>
      </c>
      <c r="J16" s="149"/>
      <c r="K16" s="149"/>
      <c r="L16" s="149"/>
      <c r="M16" s="149"/>
      <c r="N16" s="149"/>
      <c r="O16" s="149"/>
      <c r="P16" s="149"/>
      <c r="Q16" s="1"/>
      <c r="R16" s="1"/>
      <c r="S16" s="1"/>
      <c r="U16" s="41"/>
      <c r="V16" s="96">
        <v>4.5138888888888902E-2</v>
      </c>
      <c r="W16" s="96">
        <f t="shared" si="0"/>
        <v>0.95833333333333348</v>
      </c>
      <c r="X16" s="38">
        <v>4.5138888888888798E-2</v>
      </c>
      <c r="Y16"/>
      <c r="AA16" s="27" t="s">
        <v>32</v>
      </c>
      <c r="AB16" s="90">
        <v>0.29166666666666702</v>
      </c>
      <c r="AD16" s="15">
        <f t="shared" si="1"/>
        <v>0.95138888888888873</v>
      </c>
      <c r="AE16" s="58"/>
    </row>
    <row r="17" spans="1:31" ht="15" customHeight="1" x14ac:dyDescent="0.45">
      <c r="A17" s="1"/>
      <c r="B17" s="129" t="str">
        <f>IF(OR(ISBLANK(MaxFDP_LSect_Out_Station),NOT(ISNUMBER(MaxFDP_LSect_Dept_Tz)),NOT(ISNUMBER(MaxFDP_LastPushZ))),"Planned Pushback Time ???? :","Planned Push (" &amp; MaxFDP_LSect_Out_Station&amp;" @ "&amp;TEXT(MaxFDP_LastPushZ+MaxFDP_LSect_Dept_Tz,"hh:mm")&amp;" L) :")</f>
        <v>Planned Pushback Time ???? :</v>
      </c>
      <c r="C17" s="129"/>
      <c r="D17" s="75"/>
      <c r="E17" s="59" t="s">
        <v>131</v>
      </c>
      <c r="F17" s="60" t="str">
        <f>IF(AND(MaxFDP_Done="Ok",ISNUMBER(MaxFDP_LastPushZ)),IF(MaxFDP_NoExt_LatestLastPush_Z&gt;=MaxFDP_LastPushZ+IF(MaxFDP_LastPushZ&lt;MaxFDP_SignOn_Z,1,0),"+","-")&amp;TEXT(ABS(MaxFDP_NoExt_LatestLastPush_Z-MaxFDP_LastPushZ-IF(MaxFDP_LastPushZ&lt;MaxFDP_SignOn_Z,1,0)),"hh:mm"),"N/A")</f>
        <v>N/A</v>
      </c>
      <c r="G17" s="23" t="e">
        <f>ABS(MaxFDP_NoExt_LatestLastPush_Z-MaxFDP_LastPushZ)</f>
        <v>#VALUE!</v>
      </c>
      <c r="H17" s="2"/>
      <c r="I17" s="150"/>
      <c r="J17" s="150"/>
      <c r="K17" s="150"/>
      <c r="L17" s="150"/>
      <c r="M17" s="150"/>
      <c r="N17" s="150"/>
      <c r="O17" s="150"/>
      <c r="P17" s="150"/>
      <c r="Q17" s="18"/>
      <c r="R17" s="1"/>
      <c r="S17" s="1"/>
      <c r="U17" s="41"/>
      <c r="V17" s="96">
        <v>4.8611111111111098E-2</v>
      </c>
      <c r="W17" s="96">
        <f t="shared" si="0"/>
        <v>0.95486111111111127</v>
      </c>
      <c r="X17" s="38">
        <v>4.8611111111111001E-2</v>
      </c>
      <c r="Y17"/>
      <c r="AA17" s="27" t="s">
        <v>33</v>
      </c>
      <c r="AB17" s="90">
        <v>0.29513888888888901</v>
      </c>
      <c r="AC17" s="42"/>
      <c r="AD17" s="15">
        <f t="shared" si="1"/>
        <v>0.95486111111111094</v>
      </c>
      <c r="AE17" s="58"/>
    </row>
    <row r="18" spans="1:31" ht="15" customHeight="1" x14ac:dyDescent="0.45">
      <c r="A18" s="1"/>
      <c r="B18" s="116" t="s">
        <v>23</v>
      </c>
      <c r="C18" s="116"/>
      <c r="D18" s="20">
        <v>1.0416666666666701E-2</v>
      </c>
      <c r="E18" s="143" t="s">
        <v>121</v>
      </c>
      <c r="F18" s="143"/>
      <c r="G18" s="12"/>
      <c r="H18" s="2"/>
      <c r="I18" s="128" t="s">
        <v>154</v>
      </c>
      <c r="J18" s="128"/>
      <c r="K18" s="128"/>
      <c r="L18" s="128"/>
      <c r="M18" s="128"/>
      <c r="N18" s="128"/>
      <c r="O18" s="128"/>
      <c r="P18" s="128"/>
      <c r="Q18" s="5"/>
      <c r="R18" s="1"/>
      <c r="S18" s="1"/>
      <c r="U18" s="41"/>
      <c r="V18" s="96">
        <v>5.2083333333333301E-2</v>
      </c>
      <c r="W18" s="96">
        <f t="shared" si="0"/>
        <v>0.95138888888888906</v>
      </c>
      <c r="X18" s="38">
        <v>5.2083333333333197E-2</v>
      </c>
      <c r="Y18"/>
      <c r="AA18" s="27" t="s">
        <v>34</v>
      </c>
      <c r="AB18" s="90">
        <v>0.29861111111111099</v>
      </c>
      <c r="AD18" s="15">
        <f t="shared" si="1"/>
        <v>0.95833333333333315</v>
      </c>
      <c r="AE18" s="58"/>
    </row>
    <row r="19" spans="1:31" ht="15" customHeight="1" x14ac:dyDescent="0.45">
      <c r="A19" s="1"/>
      <c r="B19" s="12"/>
      <c r="C19" s="12"/>
      <c r="D19" s="130" t="str">
        <f>IF(AND(ISNUMBER(MaxFDP_LastPushZ),MaxFDP_Done="Ok"),MaxFDP_LastPushZ+MaxFDP_LSect_Block+MaxFDP_BlockInToSignOff-MaxFDP_SignOn_Z+IF(MaxFDP_LastPushZ+MaxFDP_LSect_Block+MaxFDP_BlockInToSignOff-MaxFDP_SignOn_Z&lt;0,1,0),"")</f>
        <v/>
      </c>
      <c r="E19" s="130"/>
      <c r="F19" s="130"/>
      <c r="G19" s="13"/>
      <c r="H19" s="2"/>
      <c r="I19" s="148"/>
      <c r="J19" s="148"/>
      <c r="K19" s="148"/>
      <c r="L19" s="148"/>
      <c r="M19" s="148"/>
      <c r="N19" s="148"/>
      <c r="O19" s="148"/>
      <c r="P19" s="148"/>
      <c r="Q19" s="18"/>
      <c r="R19" s="1"/>
      <c r="S19" s="1"/>
      <c r="U19" s="41"/>
      <c r="V19" s="96">
        <v>5.5555555555555601E-2</v>
      </c>
      <c r="W19" s="96">
        <f t="shared" si="0"/>
        <v>0.94791666666666685</v>
      </c>
      <c r="X19" s="38">
        <v>5.55555555555554E-2</v>
      </c>
      <c r="Y19"/>
      <c r="AA19" s="27" t="s">
        <v>35</v>
      </c>
      <c r="AB19" s="90">
        <v>0.30208333333333298</v>
      </c>
      <c r="AD19" s="15">
        <f t="shared" si="1"/>
        <v>0.96180555555555536</v>
      </c>
      <c r="AE19" s="58"/>
    </row>
    <row r="20" spans="1:31" ht="15" customHeight="1" x14ac:dyDescent="0.45">
      <c r="A20" s="1"/>
      <c r="B20" s="47" t="s">
        <v>118</v>
      </c>
      <c r="C20" s="3" t="s">
        <v>6</v>
      </c>
      <c r="D20" s="3" t="s">
        <v>8</v>
      </c>
      <c r="E20" s="10" t="s">
        <v>28</v>
      </c>
      <c r="F20" s="3" t="s">
        <v>12</v>
      </c>
      <c r="G20" s="23" t="e">
        <f>IF(MaxFDP_SignOn_L&gt;1,MaxFDP_SignOn_L-1)</f>
        <v>#VALUE!</v>
      </c>
      <c r="H20" s="2"/>
      <c r="I20" s="148"/>
      <c r="J20" s="148"/>
      <c r="K20" s="148"/>
      <c r="L20" s="148"/>
      <c r="M20" s="148"/>
      <c r="N20" s="148"/>
      <c r="O20" s="148"/>
      <c r="P20" s="148"/>
      <c r="Q20" s="18"/>
      <c r="R20" s="1"/>
      <c r="S20" s="1"/>
      <c r="U20" s="41"/>
      <c r="V20" s="96">
        <v>5.9027777777777797E-2</v>
      </c>
      <c r="W20" s="96">
        <f t="shared" si="0"/>
        <v>0.94444444444444464</v>
      </c>
      <c r="X20" s="38">
        <v>5.9027777777777603E-2</v>
      </c>
      <c r="Y20"/>
      <c r="AA20" s="27" t="s">
        <v>36</v>
      </c>
      <c r="AB20" s="90">
        <v>0.30555555555555602</v>
      </c>
      <c r="AD20" s="15">
        <f t="shared" si="1"/>
        <v>0.96527777777777757</v>
      </c>
      <c r="AE20" s="58"/>
    </row>
    <row r="21" spans="1:31" ht="15" customHeight="1" x14ac:dyDescent="0.45">
      <c r="A21" s="1"/>
      <c r="B21" s="99" t="s">
        <v>9</v>
      </c>
      <c r="C21" s="25" t="str">
        <f>IF(NOT(ISBLANK(MaxFDP_SignOn_Station)),MaxFDP_SignOn_Station,"N/A")</f>
        <v>N/A</v>
      </c>
      <c r="D21" s="66" t="str">
        <f>IF(ISNUMBER(MaxFDP_SignOn_Z),MaxFDP_SignOn_Z,"N/A")</f>
        <v>N/A</v>
      </c>
      <c r="E21" s="14" t="str">
        <f>IF(ISNUMBER(MaxFDP_SignOn_Tz),MaxFDP_SignOn_Tz,"N/A")</f>
        <v>N/A</v>
      </c>
      <c r="F21" s="67" t="str">
        <f>IF(AND(ISNUMBER(MaxFDP_SignOn_Z),ISNUMBER(MaxFDP_SignOn_Tz)),TIME(HOUR(MaxFDP_SignOn_Z+MaxFDP_SignOn_Tz),MINUTE(MaxFDP_SignOn_Z+MaxFDP_SignOn_Tz),0),"N/A")</f>
        <v>N/A</v>
      </c>
      <c r="G21" s="11"/>
      <c r="H21" s="2"/>
      <c r="I21" s="148"/>
      <c r="J21" s="148"/>
      <c r="K21" s="148"/>
      <c r="L21" s="148"/>
      <c r="M21" s="148"/>
      <c r="N21" s="148"/>
      <c r="O21" s="148"/>
      <c r="P21" s="148"/>
      <c r="Q21" s="18"/>
      <c r="R21" s="1"/>
      <c r="S21" s="1"/>
      <c r="U21" s="41"/>
      <c r="V21" s="96">
        <v>6.25E-2</v>
      </c>
      <c r="W21" s="96">
        <f t="shared" si="0"/>
        <v>0.94097222222222243</v>
      </c>
      <c r="X21" s="38">
        <v>6.2499999999999799E-2</v>
      </c>
      <c r="Y21"/>
      <c r="AA21" s="27" t="s">
        <v>59</v>
      </c>
      <c r="AB21" s="90">
        <v>0.30902777777777801</v>
      </c>
      <c r="AD21" s="15">
        <f t="shared" si="1"/>
        <v>0.96874999999999978</v>
      </c>
      <c r="AE21" s="58"/>
    </row>
    <row r="22" spans="1:31" ht="15" customHeight="1" thickBot="1" x14ac:dyDescent="0.5">
      <c r="A22" s="1"/>
      <c r="B22" s="99" t="s">
        <v>11</v>
      </c>
      <c r="C22" s="110" t="str">
        <f>IF(ISNUMBER(MaxFDP_MaxFDP),MaxFDP_MaxFDP,"N/A")</f>
        <v>N/A</v>
      </c>
      <c r="D22" s="111"/>
      <c r="E22" s="111"/>
      <c r="F22" s="112"/>
      <c r="G22" s="11"/>
      <c r="H22" s="2"/>
      <c r="I22" s="148"/>
      <c r="J22" s="148"/>
      <c r="K22" s="148"/>
      <c r="L22" s="148"/>
      <c r="M22" s="148"/>
      <c r="N22" s="148"/>
      <c r="O22" s="148"/>
      <c r="P22" s="148"/>
      <c r="Q22" s="18"/>
      <c r="R22" s="1"/>
      <c r="S22" s="1"/>
      <c r="U22" s="41"/>
      <c r="V22" s="96">
        <v>6.5972222222222196E-2</v>
      </c>
      <c r="W22" s="96">
        <f t="shared" si="0"/>
        <v>0.93750000000000022</v>
      </c>
      <c r="X22" s="39"/>
      <c r="Y22"/>
      <c r="AA22" s="27" t="s">
        <v>37</v>
      </c>
      <c r="AB22" s="90">
        <v>0.3125</v>
      </c>
      <c r="AD22" s="15">
        <f t="shared" si="1"/>
        <v>0.97222222222222199</v>
      </c>
      <c r="AE22" s="58"/>
    </row>
    <row r="23" spans="1:31" ht="15" customHeight="1" thickTop="1" x14ac:dyDescent="0.45">
      <c r="A23" s="1"/>
      <c r="B23" s="99" t="s">
        <v>18</v>
      </c>
      <c r="C23" s="76">
        <f>MaxFDP_LSect_Out_Station</f>
        <v>0</v>
      </c>
      <c r="D23" s="84" t="str">
        <f>IF(AND(ISNUMBER(MaxFDP_LastIn_Z),ISNUMBER(MaxFDP_LSect_Block)),MaxFDP_LastIn_Z-MaxFDP_LSect_Block+IF(MaxFDP_LastIn_Z-MaxFDP_LSect_Block&lt;0,1,0),"N/A")</f>
        <v>N/A</v>
      </c>
      <c r="E23" s="77">
        <f>MaxFDP_LSect_Dept_Tz</f>
        <v>0</v>
      </c>
      <c r="F23" s="78" t="str">
        <f>IF(AND(ISNUMBER(MaxFDP_NoExt_LatestLastPush_Z),ISNUMBER(MaxFDP_LSect_Dept_Tz)),TIME(HOUR(MaxFDP_NoExt_LatestLastPush_Z+MaxFDP_LSect_Dept_Tz),MINUTE(MaxFDP_NoExt_LatestLastPush_Z+MaxFDP_LSect_Dept_Tz),0),"N/A")</f>
        <v>N/A</v>
      </c>
      <c r="G23" s="11"/>
      <c r="H23" s="2"/>
      <c r="I23" s="148"/>
      <c r="J23" s="148"/>
      <c r="K23" s="148"/>
      <c r="L23" s="148"/>
      <c r="M23" s="148"/>
      <c r="N23" s="148"/>
      <c r="O23" s="148"/>
      <c r="P23" s="148"/>
      <c r="Q23" s="18"/>
      <c r="R23" s="1"/>
      <c r="S23" s="80"/>
      <c r="U23" s="41"/>
      <c r="V23" s="96">
        <v>6.9444444444444406E-2</v>
      </c>
      <c r="W23" s="96">
        <f t="shared" si="0"/>
        <v>0.93402777777777801</v>
      </c>
      <c r="X23" s="39"/>
      <c r="Y23"/>
      <c r="AA23" s="27" t="s">
        <v>0</v>
      </c>
      <c r="AB23" s="90">
        <v>0.31597222222222199</v>
      </c>
      <c r="AD23" s="15">
        <f t="shared" si="1"/>
        <v>0.9756944444444442</v>
      </c>
      <c r="AE23" s="58"/>
    </row>
    <row r="24" spans="1:31" ht="15" customHeight="1" x14ac:dyDescent="0.45">
      <c r="A24" s="1"/>
      <c r="B24" s="99" t="s">
        <v>17</v>
      </c>
      <c r="C24" s="113" t="str">
        <f>IF(ISNUMBER(MaxFDP_LSect_Block),MaxFDP_LSect_Block,"N/A")</f>
        <v>N/A</v>
      </c>
      <c r="D24" s="114"/>
      <c r="E24" s="114"/>
      <c r="F24" s="115"/>
      <c r="G24" s="11"/>
      <c r="H24" s="2"/>
      <c r="I24" s="127" t="s">
        <v>151</v>
      </c>
      <c r="J24" s="127"/>
      <c r="K24" s="127"/>
      <c r="L24" s="127"/>
      <c r="M24" s="127"/>
      <c r="N24" s="127"/>
      <c r="O24" s="127"/>
      <c r="P24" s="127"/>
      <c r="Q24" s="49"/>
      <c r="R24" s="1"/>
      <c r="S24" s="1"/>
      <c r="U24" s="41"/>
      <c r="V24" s="96">
        <v>7.2916666666666699E-2</v>
      </c>
      <c r="W24" s="96">
        <f t="shared" si="0"/>
        <v>0.9305555555555558</v>
      </c>
      <c r="X24" s="39"/>
      <c r="Y24"/>
      <c r="AA24" s="27" t="s">
        <v>75</v>
      </c>
      <c r="AB24" s="90">
        <v>0.31944444444444398</v>
      </c>
      <c r="AD24" s="15">
        <f t="shared" si="1"/>
        <v>0.97916666666666641</v>
      </c>
      <c r="AE24" s="74"/>
    </row>
    <row r="25" spans="1:31" ht="15" customHeight="1" x14ac:dyDescent="0.45">
      <c r="A25" s="1"/>
      <c r="B25" s="99" t="s">
        <v>20</v>
      </c>
      <c r="C25" s="123">
        <f>MaxFDP_LSect_In_Station</f>
        <v>0</v>
      </c>
      <c r="D25" s="83" t="str">
        <f>IF(AND(ISNUMBER(MaxFDP_BlockInToSignOff),ISNUMBER(MaxFDP_SignOff_Z)),MaxFDP_SignOff_Z-MaxFDP_BlockInToSignOff+IF(MaxFDP_SignOff_Z-MaxFDP_BlockInToSignOff&lt;0,1,0),"N/A")</f>
        <v>N/A</v>
      </c>
      <c r="E25" s="125">
        <f>MaxFDP_LSect_Arr_Tz</f>
        <v>0</v>
      </c>
      <c r="F25" s="72" t="str">
        <f>IF(AND(ISNUMBER(MaxFDP_LastIn_Z),ISNUMBER(MaxFDP_LSect_Arr_Tz)),TIME(HOUR(MaxFDP_LastIn_Z+MaxFDP_LSect_Arr_Tz),MINUTE(MaxFDP_LastIn_Z+MaxFDP_LSect_Arr_Tz),0),"N/A")</f>
        <v>N/A</v>
      </c>
      <c r="G25" s="11"/>
      <c r="H25" s="2"/>
      <c r="I25" s="127"/>
      <c r="J25" s="127"/>
      <c r="K25" s="127"/>
      <c r="L25" s="127"/>
      <c r="M25" s="127"/>
      <c r="N25" s="127"/>
      <c r="O25" s="127"/>
      <c r="P25" s="127"/>
      <c r="Q25" s="49"/>
      <c r="R25" s="1"/>
      <c r="S25" s="1"/>
      <c r="T25"/>
      <c r="U25" s="41"/>
      <c r="V25" s="96">
        <v>7.6388888888888895E-2</v>
      </c>
      <c r="W25" s="96">
        <f t="shared" si="0"/>
        <v>0.92708333333333359</v>
      </c>
      <c r="X25" s="39"/>
      <c r="Y25"/>
      <c r="AA25" s="27" t="s">
        <v>113</v>
      </c>
      <c r="AB25" s="90">
        <v>0.32291666666666702</v>
      </c>
      <c r="AD25" s="15">
        <f t="shared" si="1"/>
        <v>0.98263888888888862</v>
      </c>
      <c r="AE25" s="58"/>
    </row>
    <row r="26" spans="1:31" ht="15" customHeight="1" thickBot="1" x14ac:dyDescent="0.5">
      <c r="A26" s="1"/>
      <c r="B26" s="99" t="s">
        <v>19</v>
      </c>
      <c r="C26" s="124"/>
      <c r="D26" s="81" t="str">
        <f>IF(ISNUMBER(MaxFDP_Signoff_Raw),MaxFDP_Signoff_Raw,"N/A")</f>
        <v>N/A</v>
      </c>
      <c r="E26" s="126"/>
      <c r="F26" s="73" t="str">
        <f>IF(AND(ISNUMBER(MaxFDP_SignOff_Z),ISNUMBER(MaxFDP_LSect_Arr_Tz)),TIME(HOUR(MaxFDP_SignOff_Z+MaxFDP_LSect_Arr_Tz),MINUTE(MaxFDP_SignOff_Z+MaxFDP_LSect_Arr_Tz),0),"N/A")</f>
        <v>N/A</v>
      </c>
      <c r="G26" s="9"/>
      <c r="H26" s="2"/>
      <c r="I26" s="127"/>
      <c r="J26" s="127"/>
      <c r="K26" s="127"/>
      <c r="L26" s="127"/>
      <c r="M26" s="127"/>
      <c r="N26" s="127"/>
      <c r="O26" s="127"/>
      <c r="P26" s="127"/>
      <c r="Q26" s="49"/>
      <c r="R26" s="1"/>
      <c r="S26" s="1"/>
      <c r="T26"/>
      <c r="U26" s="41"/>
      <c r="V26" s="96">
        <v>7.9861111111111105E-2</v>
      </c>
      <c r="W26" s="96">
        <f t="shared" si="0"/>
        <v>0.92361111111111138</v>
      </c>
      <c r="X26" s="39"/>
      <c r="Y26"/>
      <c r="AA26" s="27" t="s">
        <v>43</v>
      </c>
      <c r="AB26" s="90">
        <v>0.32638888888888901</v>
      </c>
      <c r="AD26" s="15">
        <f t="shared" si="1"/>
        <v>0.98611111111111083</v>
      </c>
      <c r="AE26" s="58"/>
    </row>
    <row r="27" spans="1:31" ht="15" customHeight="1" thickTop="1" x14ac:dyDescent="0.45">
      <c r="A27" s="1"/>
      <c r="B27" s="99" t="s">
        <v>147</v>
      </c>
      <c r="C27" s="107">
        <f>1/24</f>
        <v>4.1666666666666664E-2</v>
      </c>
      <c r="D27" s="108"/>
      <c r="E27" s="108"/>
      <c r="F27" s="109"/>
      <c r="G27" s="9"/>
      <c r="H27" s="1"/>
      <c r="I27" s="127" t="s">
        <v>152</v>
      </c>
      <c r="J27" s="127"/>
      <c r="K27" s="127"/>
      <c r="L27" s="127"/>
      <c r="M27" s="127"/>
      <c r="N27" s="127"/>
      <c r="O27" s="127"/>
      <c r="P27" s="127"/>
      <c r="Q27" s="49"/>
      <c r="R27" s="1"/>
      <c r="S27" s="1"/>
      <c r="T27"/>
      <c r="U27" s="41"/>
      <c r="V27" s="96">
        <v>8.3333333333333301E-2</v>
      </c>
      <c r="W27" s="96">
        <f t="shared" si="0"/>
        <v>0.92013888888888917</v>
      </c>
      <c r="Y27"/>
      <c r="AA27" s="27" t="s">
        <v>1</v>
      </c>
      <c r="AB27" s="90">
        <v>0.32986111111111099</v>
      </c>
      <c r="AD27" s="15">
        <f t="shared" si="1"/>
        <v>0.98958333333333304</v>
      </c>
      <c r="AE27" s="58"/>
    </row>
    <row r="28" spans="1:31" ht="15" customHeight="1" x14ac:dyDescent="0.45">
      <c r="A28" s="1"/>
      <c r="B28" s="99" t="s">
        <v>19</v>
      </c>
      <c r="C28" s="53">
        <f>MaxFDP_LSect_In_Station</f>
        <v>0</v>
      </c>
      <c r="D28" s="82" t="str">
        <f>IFERROR(MaxFDP_SignOff_Z+MaxFDP_FDPExtension,"N/A")</f>
        <v>N/A</v>
      </c>
      <c r="E28" s="54">
        <f>E25</f>
        <v>0</v>
      </c>
      <c r="F28" s="68" t="str">
        <f>IFERROR(TIME(HOUR(MaxFDP_SignOff_Ext_Z+MaxFDP_LSect_Arr_Tz),MINUTE(MaxFDP_SignOff_Ext_Z+MaxFDP_LSect_Arr_Tz),0),"N/A")</f>
        <v>N/A</v>
      </c>
      <c r="G28" s="19"/>
      <c r="H28" s="1"/>
      <c r="I28" s="127"/>
      <c r="J28" s="127"/>
      <c r="K28" s="127"/>
      <c r="L28" s="127"/>
      <c r="M28" s="127"/>
      <c r="N28" s="127"/>
      <c r="O28" s="127"/>
      <c r="P28" s="127"/>
      <c r="Q28" s="1"/>
      <c r="R28" s="1"/>
      <c r="S28" s="80"/>
      <c r="T28"/>
      <c r="U28" s="41"/>
      <c r="V28" s="96">
        <v>8.6805555555555594E-2</v>
      </c>
      <c r="W28" s="96">
        <f t="shared" si="0"/>
        <v>0.91666666666666696</v>
      </c>
      <c r="X28" s="39"/>
      <c r="Y28"/>
      <c r="AA28" s="27" t="s">
        <v>89</v>
      </c>
      <c r="AB28" s="90">
        <v>0.33333333333333298</v>
      </c>
      <c r="AD28" s="15">
        <f t="shared" si="1"/>
        <v>0.99305555555555525</v>
      </c>
      <c r="AE28" s="58"/>
    </row>
    <row r="29" spans="1:31" ht="15" customHeight="1" x14ac:dyDescent="0.45">
      <c r="A29" s="1"/>
      <c r="B29" s="99" t="s">
        <v>150</v>
      </c>
      <c r="C29" s="119">
        <f>2/24</f>
        <v>8.3333333333333329E-2</v>
      </c>
      <c r="D29" s="120"/>
      <c r="E29" s="120"/>
      <c r="F29" s="121"/>
      <c r="G29" s="9"/>
      <c r="H29" s="1"/>
      <c r="I29" s="127"/>
      <c r="J29" s="127"/>
      <c r="K29" s="127"/>
      <c r="L29" s="127"/>
      <c r="M29" s="127"/>
      <c r="N29" s="127"/>
      <c r="O29" s="127"/>
      <c r="P29" s="127"/>
      <c r="Q29" s="1"/>
      <c r="R29" s="1"/>
      <c r="S29" s="1"/>
      <c r="T29"/>
      <c r="U29" s="41"/>
      <c r="V29" s="96">
        <v>9.0277777777777804E-2</v>
      </c>
      <c r="W29" s="96">
        <f t="shared" si="0"/>
        <v>0.91319444444444475</v>
      </c>
      <c r="X29" s="39"/>
      <c r="Y29"/>
      <c r="AA29" s="27" t="s">
        <v>5</v>
      </c>
      <c r="AB29" s="90">
        <v>0.33680555555555602</v>
      </c>
      <c r="AD29" s="15">
        <f t="shared" si="1"/>
        <v>0.99652777777777746</v>
      </c>
      <c r="AE29" s="58"/>
    </row>
    <row r="30" spans="1:31" ht="15" customHeight="1" x14ac:dyDescent="0.45">
      <c r="A30" s="1"/>
      <c r="B30" s="99" t="s">
        <v>19</v>
      </c>
      <c r="C30" s="101">
        <f>MaxFDP_LSect_In_Station</f>
        <v>0</v>
      </c>
      <c r="D30" s="102" t="str">
        <f>IFERROR(MaxFDP_SignOff_Z+MaxFDP_FDPExtensionHomeBase,"N/A")</f>
        <v>N/A</v>
      </c>
      <c r="E30" s="103">
        <f>E25</f>
        <v>0</v>
      </c>
      <c r="F30" s="104" t="str">
        <f>IFERROR(TIME(HOUR(MaxFDP_SignOff_ExtHomeBase_Z+MaxFDP_LSect_Arr_Tz),MINUTE(MaxFDP_SignOff_ExtHomeBase_Z+MaxFDP_LSect_Arr_Tz),0),"N/A")</f>
        <v>N/A</v>
      </c>
      <c r="G30" s="9"/>
      <c r="H30" s="1"/>
      <c r="I30" s="127"/>
      <c r="J30" s="127"/>
      <c r="K30" s="127"/>
      <c r="L30" s="127"/>
      <c r="M30" s="127"/>
      <c r="N30" s="127"/>
      <c r="O30" s="127"/>
      <c r="P30" s="127"/>
      <c r="Q30" s="1"/>
      <c r="R30" s="1"/>
      <c r="S30" s="1"/>
      <c r="T30"/>
      <c r="U30" s="41"/>
      <c r="V30" s="96">
        <v>9.375E-2</v>
      </c>
      <c r="W30" s="96">
        <f t="shared" si="0"/>
        <v>0.90972222222222254</v>
      </c>
      <c r="X30" s="39"/>
      <c r="Y30"/>
      <c r="AA30" s="27" t="s">
        <v>64</v>
      </c>
      <c r="AB30" s="90">
        <v>0.34027777777777801</v>
      </c>
      <c r="AD30" s="15">
        <f t="shared" si="1"/>
        <v>0</v>
      </c>
      <c r="AE30" s="58"/>
    </row>
    <row r="31" spans="1:31" ht="15" customHeight="1" x14ac:dyDescent="0.45">
      <c r="A31" s="1"/>
      <c r="B31" s="19"/>
      <c r="C31" s="19"/>
      <c r="D31" s="19"/>
      <c r="E31" s="19"/>
      <c r="F31" s="19"/>
      <c r="G31" s="9"/>
      <c r="H31" s="1"/>
      <c r="I31" s="127"/>
      <c r="J31" s="127"/>
      <c r="K31" s="127"/>
      <c r="L31" s="127"/>
      <c r="M31" s="127"/>
      <c r="N31" s="127"/>
      <c r="O31" s="127"/>
      <c r="P31" s="127"/>
      <c r="Q31" s="1"/>
      <c r="R31" s="1"/>
      <c r="S31" s="1"/>
      <c r="T31"/>
      <c r="U31" s="41"/>
      <c r="V31" s="96">
        <v>9.7222222222222196E-2</v>
      </c>
      <c r="W31" s="96">
        <f t="shared" si="0"/>
        <v>0.90625000000000033</v>
      </c>
      <c r="X31" s="39"/>
      <c r="Y31"/>
      <c r="AA31" s="27" t="s">
        <v>82</v>
      </c>
      <c r="AB31" s="90">
        <v>0.34375</v>
      </c>
      <c r="AD31" s="15">
        <f t="shared" si="1"/>
        <v>3.472222222222222E-3</v>
      </c>
      <c r="AE31" s="58"/>
    </row>
    <row r="32" spans="1:31" ht="15" customHeight="1" x14ac:dyDescent="0.45">
      <c r="A32" s="1"/>
      <c r="B32" s="118" t="str">
        <f>"Max FDP Last Sector Push from "&amp;IF(ISBLANK(MaxFDP_LSect_Out_Station),"????",MaxFDP_LSect_Out_Station)&amp; " (to "&amp;IF(ISBLANK(MaxFDP_LSect_In_Station),"????",MaxFDP_LSect_In_Station)&amp;")"</f>
        <v>Max FDP Last Sector Push from ???? (to ????)</v>
      </c>
      <c r="C32" s="118"/>
      <c r="D32" s="118"/>
      <c r="E32" s="118"/>
      <c r="F32" s="118"/>
      <c r="G32" s="9"/>
      <c r="H32" s="1"/>
      <c r="I32" s="127"/>
      <c r="J32" s="127"/>
      <c r="K32" s="127"/>
      <c r="L32" s="127"/>
      <c r="M32" s="127"/>
      <c r="N32" s="127"/>
      <c r="O32" s="127"/>
      <c r="P32" s="127"/>
      <c r="Q32" s="1"/>
      <c r="R32" s="1"/>
      <c r="S32" s="1"/>
      <c r="T32"/>
      <c r="U32" s="41"/>
      <c r="V32" s="96">
        <v>0.100694444444444</v>
      </c>
      <c r="W32" s="96">
        <f t="shared" si="0"/>
        <v>0.90277777777777812</v>
      </c>
      <c r="X32" s="39"/>
      <c r="Y32"/>
      <c r="AA32" s="27" t="s">
        <v>81</v>
      </c>
      <c r="AB32" s="90">
        <v>0.34722222222222199</v>
      </c>
      <c r="AD32" s="15">
        <f t="shared" si="1"/>
        <v>6.9444444444444441E-3</v>
      </c>
      <c r="AE32" s="58"/>
    </row>
    <row r="33" spans="1:31" ht="14.25" customHeight="1" x14ac:dyDescent="0.45">
      <c r="A33" s="2"/>
      <c r="B33" s="116" t="s">
        <v>27</v>
      </c>
      <c r="C33" s="116"/>
      <c r="D33" s="117"/>
      <c r="E33" s="85" t="str">
        <f>MaxFDP_NoExt_LatestLastPush_Z</f>
        <v>N/A</v>
      </c>
      <c r="F33" s="70" t="str">
        <f>IFERROR(TIME(HOUR(MaxFDP_NoExt_LatestLastPush_Z+MaxFDP_LSect_Dept_Tz),MINUTE(MaxFDP_NoExt_LatestLastPush_Z+MaxFDP_LSect_Dept_Tz),0),"N/A")</f>
        <v>N/A</v>
      </c>
      <c r="G33" s="9"/>
      <c r="H33" s="2"/>
      <c r="I33" s="127" t="s">
        <v>155</v>
      </c>
      <c r="J33" s="127"/>
      <c r="K33" s="127"/>
      <c r="L33" s="127"/>
      <c r="M33" s="127"/>
      <c r="N33" s="127"/>
      <c r="O33" s="127"/>
      <c r="P33" s="127"/>
      <c r="Q33" s="55"/>
      <c r="R33" s="55"/>
      <c r="S33" s="55"/>
      <c r="T33"/>
      <c r="U33" s="41"/>
      <c r="V33" s="96">
        <v>0.114583333333333</v>
      </c>
      <c r="W33" s="96">
        <f t="shared" si="0"/>
        <v>0.89930555555555591</v>
      </c>
      <c r="X33" s="39"/>
      <c r="Y33"/>
      <c r="AA33" s="27" t="s">
        <v>83</v>
      </c>
      <c r="AB33" s="90">
        <v>0.35069444444444398</v>
      </c>
      <c r="AD33" s="15">
        <f t="shared" si="1"/>
        <v>1.0416666666666666E-2</v>
      </c>
      <c r="AE33" s="58"/>
    </row>
    <row r="34" spans="1:31" x14ac:dyDescent="0.45">
      <c r="A34" s="2"/>
      <c r="B34" s="116" t="s">
        <v>149</v>
      </c>
      <c r="C34" s="116"/>
      <c r="D34" s="117"/>
      <c r="E34" s="86" t="str">
        <f>IFERROR(MaxFDP_NoExt_LatestLastPush_Z+MaxFDP_FDPExtension,"N/A")</f>
        <v>N/A</v>
      </c>
      <c r="F34" s="71" t="str">
        <f>IFERROR(TIME(HOUR(MaxFDP_NoExt_LatestLastPush_Z+MaxFDP_FDPExtension+MaxFDP_LSect_Dept_Tz),MINUTE(MaxFDP_NoExt_LatestLastPush_Z+MaxFDP_FDPExtension+MaxFDP_LSect_Dept_Tz),0),"N/A")</f>
        <v>N/A</v>
      </c>
      <c r="G34" s="9"/>
      <c r="H34" s="98"/>
      <c r="I34" s="127"/>
      <c r="J34" s="127"/>
      <c r="K34" s="127"/>
      <c r="L34" s="127"/>
      <c r="M34" s="127"/>
      <c r="N34" s="127"/>
      <c r="O34" s="127"/>
      <c r="P34" s="127"/>
      <c r="Q34" s="2"/>
      <c r="R34" s="2"/>
      <c r="S34" s="2"/>
      <c r="T34"/>
      <c r="U34" s="41"/>
      <c r="V34" s="96">
        <v>0.118055555555556</v>
      </c>
      <c r="W34" s="96">
        <f t="shared" si="0"/>
        <v>0.8958333333333337</v>
      </c>
      <c r="X34" s="39"/>
      <c r="Y34"/>
      <c r="AA34" s="27" t="s">
        <v>99</v>
      </c>
      <c r="AB34" s="90">
        <v>0.35416666666666702</v>
      </c>
      <c r="AD34" s="15">
        <f t="shared" si="1"/>
        <v>1.3888888888888888E-2</v>
      </c>
      <c r="AE34" s="58"/>
    </row>
    <row r="35" spans="1:31" x14ac:dyDescent="0.45">
      <c r="A35" s="2"/>
      <c r="B35" s="116" t="s">
        <v>148</v>
      </c>
      <c r="C35" s="116"/>
      <c r="D35" s="117"/>
      <c r="E35" s="105" t="str">
        <f>IFERROR(MaxFDP_NoExt_LatestLastPush_Z+MaxFDP_FDPExtensionHomeBase,"N/A")</f>
        <v>N/A</v>
      </c>
      <c r="F35" s="106" t="str">
        <f>IFERROR(TIME(HOUR(MaxFDP_NoExt_LatestLastPush_Z+MaxFDP_FDPExtensionHomeBase+MaxFDP_LSect_Dept_Tz),MINUTE(MaxFDP_NoExt_LatestLastPush_Z+MaxFDP_FDPExtensionHomeBase+MaxFDP_LSect_Dept_Tz),0),"N/A")</f>
        <v>N/A</v>
      </c>
      <c r="G35" s="9"/>
      <c r="H35" s="2"/>
      <c r="I35" s="127"/>
      <c r="J35" s="127"/>
      <c r="K35" s="127"/>
      <c r="L35" s="127"/>
      <c r="M35" s="127"/>
      <c r="N35" s="127"/>
      <c r="O35" s="127"/>
      <c r="P35" s="127"/>
      <c r="Q35" s="2"/>
      <c r="R35" s="55"/>
      <c r="S35" s="55"/>
      <c r="T35"/>
      <c r="U35" s="41"/>
      <c r="V35" s="96">
        <v>0.121527777777778</v>
      </c>
      <c r="W35" s="96">
        <f t="shared" si="0"/>
        <v>0.89236111111111149</v>
      </c>
      <c r="X35" s="39"/>
      <c r="Y35"/>
      <c r="AA35" s="27" t="s">
        <v>98</v>
      </c>
      <c r="AB35" s="90">
        <v>0.35763888888888901</v>
      </c>
      <c r="AD35" s="15">
        <f t="shared" si="1"/>
        <v>1.7361111111111112E-2</v>
      </c>
      <c r="AE35" s="58"/>
    </row>
    <row r="36" spans="1:31" ht="10.050000000000001" customHeight="1" x14ac:dyDescent="0.45">
      <c r="A36" s="2"/>
      <c r="B36" s="11"/>
      <c r="C36" s="11"/>
      <c r="D36" s="11"/>
      <c r="E36" s="11"/>
      <c r="F36" s="11"/>
      <c r="G36" s="11"/>
      <c r="H36" s="2"/>
      <c r="I36" s="127"/>
      <c r="J36" s="127"/>
      <c r="K36" s="127"/>
      <c r="L36" s="127"/>
      <c r="M36" s="127"/>
      <c r="N36" s="127"/>
      <c r="O36" s="127"/>
      <c r="P36" s="127"/>
      <c r="Q36" s="2"/>
      <c r="R36" s="2"/>
      <c r="S36" s="2"/>
      <c r="T36"/>
      <c r="U36" s="41"/>
      <c r="V36" s="96">
        <v>0.125</v>
      </c>
      <c r="W36" s="96">
        <f t="shared" si="0"/>
        <v>0.88888888888888928</v>
      </c>
      <c r="X36" s="39"/>
      <c r="Y36"/>
      <c r="AA36" s="27" t="s">
        <v>44</v>
      </c>
      <c r="AB36" s="90">
        <v>0.36111111111111099</v>
      </c>
      <c r="AD36" s="15">
        <f t="shared" si="1"/>
        <v>2.0833333333333336E-2</v>
      </c>
      <c r="AE36" s="58"/>
    </row>
    <row r="37" spans="1:31" x14ac:dyDescent="0.45">
      <c r="A37" s="2"/>
      <c r="B37" s="55"/>
      <c r="C37" s="2"/>
      <c r="D37" s="2"/>
      <c r="E37" s="2"/>
      <c r="F37" s="2"/>
      <c r="G37" s="2"/>
      <c r="H37" s="2"/>
      <c r="I37" s="2"/>
      <c r="J37" s="2"/>
      <c r="K37" s="2"/>
      <c r="L37" s="2"/>
      <c r="M37" s="2"/>
      <c r="N37" s="2"/>
      <c r="O37" s="2"/>
      <c r="P37" s="2"/>
      <c r="Q37" s="2"/>
      <c r="R37" s="2"/>
      <c r="S37" s="2"/>
      <c r="U37"/>
      <c r="V37" s="96">
        <v>0.12847222222222199</v>
      </c>
      <c r="W37" s="96">
        <f t="shared" si="0"/>
        <v>0.88541666666666707</v>
      </c>
      <c r="X37" s="39"/>
      <c r="Y37"/>
      <c r="AA37" s="27" t="s">
        <v>2</v>
      </c>
      <c r="AB37" s="90">
        <v>0.36458333333333298</v>
      </c>
      <c r="AD37" s="15">
        <f t="shared" si="1"/>
        <v>2.4305555555555559E-2</v>
      </c>
      <c r="AE37" s="58"/>
    </row>
    <row r="38" spans="1:31" x14ac:dyDescent="0.45">
      <c r="A38" s="2"/>
      <c r="B38" s="55"/>
      <c r="C38" s="2"/>
      <c r="D38" s="2"/>
      <c r="E38" s="2"/>
      <c r="F38" s="2"/>
      <c r="G38" s="2"/>
      <c r="H38" s="2"/>
      <c r="I38" s="2"/>
      <c r="J38" s="2"/>
      <c r="K38" s="2"/>
      <c r="L38" s="2"/>
      <c r="M38" s="2"/>
      <c r="N38" s="2"/>
      <c r="O38" s="2"/>
      <c r="P38" s="2"/>
      <c r="Q38" s="2"/>
      <c r="R38" s="2"/>
      <c r="S38" s="2"/>
      <c r="U38"/>
      <c r="V38" s="96">
        <v>0.131944444444444</v>
      </c>
      <c r="W38" s="96">
        <f t="shared" si="0"/>
        <v>0.88194444444444486</v>
      </c>
      <c r="X38" s="39"/>
      <c r="Y38"/>
      <c r="AA38" s="27" t="s">
        <v>46</v>
      </c>
      <c r="AB38" s="90">
        <v>0.36805555555555602</v>
      </c>
      <c r="AD38" s="15">
        <f t="shared" si="1"/>
        <v>2.7777777777777783E-2</v>
      </c>
      <c r="AE38" s="58"/>
    </row>
    <row r="39" spans="1:31" x14ac:dyDescent="0.45">
      <c r="A39" s="2"/>
      <c r="B39" s="55"/>
      <c r="C39" s="2"/>
      <c r="D39" s="2"/>
      <c r="E39" s="2"/>
      <c r="F39" s="2"/>
      <c r="G39" s="2"/>
      <c r="H39" s="2"/>
      <c r="I39" s="2"/>
      <c r="J39" s="2"/>
      <c r="K39" s="2"/>
      <c r="L39" s="2"/>
      <c r="M39" s="2"/>
      <c r="N39" s="2"/>
      <c r="O39" s="2"/>
      <c r="P39" s="2"/>
      <c r="Q39" s="2"/>
      <c r="R39" s="2"/>
      <c r="S39" s="2"/>
      <c r="U39"/>
      <c r="V39" s="96">
        <v>0.13541666666666699</v>
      </c>
      <c r="W39" s="96">
        <f t="shared" si="0"/>
        <v>0.87847222222222265</v>
      </c>
      <c r="X39" s="39"/>
      <c r="Y39"/>
      <c r="AA39" s="27" t="s">
        <v>129</v>
      </c>
      <c r="AB39" s="90">
        <v>0.37152777777777801</v>
      </c>
      <c r="AD39" s="15">
        <f t="shared" si="1"/>
        <v>3.1250000000000007E-2</v>
      </c>
      <c r="AE39" s="58"/>
    </row>
    <row r="40" spans="1:31" x14ac:dyDescent="0.45">
      <c r="A40" s="2"/>
      <c r="B40" s="55"/>
      <c r="C40" s="2"/>
      <c r="D40" s="2"/>
      <c r="E40" s="65"/>
      <c r="F40" s="2"/>
      <c r="G40" s="2"/>
      <c r="H40" s="2"/>
      <c r="I40" s="2"/>
      <c r="J40" s="2"/>
      <c r="K40" s="2"/>
      <c r="L40" s="2"/>
      <c r="M40" s="2"/>
      <c r="N40" s="2"/>
      <c r="O40" s="2"/>
      <c r="P40" s="2"/>
      <c r="Q40" s="2"/>
      <c r="R40" s="2"/>
      <c r="S40" s="2"/>
      <c r="U40"/>
      <c r="V40" s="96">
        <v>0.13888888888888901</v>
      </c>
      <c r="W40" s="96">
        <f t="shared" si="0"/>
        <v>0.87500000000000044</v>
      </c>
      <c r="X40" s="39"/>
      <c r="Y40"/>
      <c r="AA40" s="27" t="s">
        <v>88</v>
      </c>
      <c r="AB40" s="90">
        <v>0.375</v>
      </c>
      <c r="AD40" s="15">
        <f t="shared" si="1"/>
        <v>3.4722222222222231E-2</v>
      </c>
      <c r="AE40" s="58"/>
    </row>
    <row r="41" spans="1:31" x14ac:dyDescent="0.45">
      <c r="A41" s="2"/>
      <c r="B41" s="55"/>
      <c r="C41" s="2"/>
      <c r="D41" s="2"/>
      <c r="E41" s="2"/>
      <c r="F41" s="2"/>
      <c r="G41" s="2"/>
      <c r="H41" s="2"/>
      <c r="I41" s="2"/>
      <c r="J41" s="2"/>
      <c r="K41" s="2"/>
      <c r="L41" s="2"/>
      <c r="M41" s="2"/>
      <c r="N41" s="2"/>
      <c r="O41" s="2"/>
      <c r="P41" s="2"/>
      <c r="Q41" s="2"/>
      <c r="R41" s="2"/>
      <c r="S41" s="2"/>
      <c r="U41"/>
      <c r="V41" s="96">
        <v>0.14236111111111099</v>
      </c>
      <c r="W41" s="96">
        <f t="shared" si="0"/>
        <v>0.87152777777777823</v>
      </c>
      <c r="X41" s="39"/>
      <c r="Y41"/>
      <c r="AA41" s="27" t="s">
        <v>93</v>
      </c>
      <c r="AB41" s="90">
        <v>0.37847222222222199</v>
      </c>
      <c r="AD41" s="15">
        <f t="shared" si="1"/>
        <v>3.8194444444444454E-2</v>
      </c>
      <c r="AE41" s="58"/>
    </row>
    <row r="42" spans="1:31" x14ac:dyDescent="0.45">
      <c r="A42" s="2"/>
      <c r="B42" s="55"/>
      <c r="C42" s="2"/>
      <c r="D42" s="2"/>
      <c r="E42" s="2"/>
      <c r="F42" s="2"/>
      <c r="G42" s="2"/>
      <c r="H42" s="2"/>
      <c r="I42" s="2"/>
      <c r="J42" s="2"/>
      <c r="K42" s="2"/>
      <c r="L42" s="2"/>
      <c r="M42" s="2"/>
      <c r="N42" s="2"/>
      <c r="O42" s="2"/>
      <c r="P42" s="2"/>
      <c r="Q42" s="2"/>
      <c r="R42" s="2"/>
      <c r="S42" s="2"/>
      <c r="U42"/>
      <c r="V42" s="96">
        <v>0.14583333333333301</v>
      </c>
      <c r="W42" s="96">
        <f t="shared" si="0"/>
        <v>0.86805555555555602</v>
      </c>
      <c r="X42" s="39"/>
      <c r="Y42"/>
      <c r="AA42" s="27" t="s">
        <v>70</v>
      </c>
      <c r="AB42" s="90">
        <v>0.38194444444444398</v>
      </c>
      <c r="AD42" s="15">
        <f t="shared" si="1"/>
        <v>4.1666666666666678E-2</v>
      </c>
      <c r="AE42" s="58"/>
    </row>
    <row r="43" spans="1:31" x14ac:dyDescent="0.45">
      <c r="A43" s="2"/>
      <c r="B43" s="55"/>
      <c r="C43" s="2"/>
      <c r="D43" s="2"/>
      <c r="E43" s="2"/>
      <c r="F43" s="2"/>
      <c r="G43" s="2"/>
      <c r="H43" s="2"/>
      <c r="I43" s="2"/>
      <c r="J43" s="2"/>
      <c r="K43" s="2"/>
      <c r="L43" s="2"/>
      <c r="M43" s="2"/>
      <c r="N43" s="2"/>
      <c r="O43" s="2"/>
      <c r="P43" s="2"/>
      <c r="Q43" s="2"/>
      <c r="R43" s="2"/>
      <c r="S43" s="2"/>
      <c r="U43"/>
      <c r="V43" s="96">
        <v>0.149305555555556</v>
      </c>
      <c r="W43" s="96">
        <f t="shared" si="0"/>
        <v>0.86458333333333381</v>
      </c>
      <c r="X43" s="39"/>
      <c r="Y43"/>
      <c r="AA43" s="27" t="s">
        <v>94</v>
      </c>
      <c r="AB43" s="90">
        <v>0.38541666666666702</v>
      </c>
      <c r="AD43" s="15">
        <f t="shared" si="1"/>
        <v>4.5138888888888902E-2</v>
      </c>
      <c r="AE43" s="58"/>
    </row>
    <row r="44" spans="1:31" x14ac:dyDescent="0.45">
      <c r="A44" s="2"/>
      <c r="B44" s="55"/>
      <c r="C44" s="2"/>
      <c r="D44" s="2"/>
      <c r="E44" s="2"/>
      <c r="F44" s="2"/>
      <c r="G44" s="2"/>
      <c r="H44" s="2"/>
      <c r="I44" s="2"/>
      <c r="J44" s="2"/>
      <c r="K44" s="2"/>
      <c r="L44" s="2"/>
      <c r="M44" s="2"/>
      <c r="N44" s="2"/>
      <c r="O44" s="2"/>
      <c r="P44" s="2"/>
      <c r="Q44" s="2"/>
      <c r="R44" s="2"/>
      <c r="S44" s="2"/>
      <c r="U44"/>
      <c r="V44" s="96">
        <v>0.15277777777777801</v>
      </c>
      <c r="W44" s="96">
        <f t="shared" si="0"/>
        <v>0.8611111111111116</v>
      </c>
      <c r="X44" s="39"/>
      <c r="Y44"/>
      <c r="AA44" s="27" t="s">
        <v>101</v>
      </c>
      <c r="AB44" s="90">
        <v>0.38888888888888901</v>
      </c>
      <c r="AD44" s="15">
        <f t="shared" si="1"/>
        <v>4.8611111111111126E-2</v>
      </c>
      <c r="AE44" s="58"/>
    </row>
    <row r="45" spans="1:31" x14ac:dyDescent="0.45">
      <c r="A45" s="2"/>
      <c r="B45" s="55"/>
      <c r="C45" s="2"/>
      <c r="D45" s="2"/>
      <c r="E45" s="2"/>
      <c r="F45" s="2"/>
      <c r="G45" s="2"/>
      <c r="H45" s="2"/>
      <c r="I45" s="2"/>
      <c r="J45" s="2"/>
      <c r="K45" s="2"/>
      <c r="L45" s="2"/>
      <c r="M45" s="2"/>
      <c r="N45" s="2"/>
      <c r="O45" s="2"/>
      <c r="P45" s="2"/>
      <c r="Q45" s="2"/>
      <c r="R45" s="2"/>
      <c r="S45" s="2"/>
      <c r="U45"/>
      <c r="V45" s="96">
        <v>0.15625</v>
      </c>
      <c r="W45" s="96">
        <f t="shared" si="0"/>
        <v>0.85763888888888939</v>
      </c>
      <c r="X45" s="39"/>
      <c r="Y45"/>
      <c r="AA45" s="27" t="s">
        <v>92</v>
      </c>
      <c r="AB45" s="90">
        <v>0.39236111111111099</v>
      </c>
      <c r="AD45" s="15">
        <f t="shared" si="1"/>
        <v>5.208333333333335E-2</v>
      </c>
      <c r="AE45" s="58"/>
    </row>
    <row r="46" spans="1:31" x14ac:dyDescent="0.45">
      <c r="A46" s="2"/>
      <c r="B46" s="55"/>
      <c r="C46" s="2"/>
      <c r="D46" s="2"/>
      <c r="E46" s="2"/>
      <c r="F46" s="2"/>
      <c r="G46" s="2"/>
      <c r="H46" s="2"/>
      <c r="I46" s="2"/>
      <c r="J46" s="2"/>
      <c r="K46" s="2"/>
      <c r="L46" s="2"/>
      <c r="M46" s="2"/>
      <c r="N46" s="2"/>
      <c r="O46" s="2"/>
      <c r="P46" s="2"/>
      <c r="Q46" s="2"/>
      <c r="R46" s="2"/>
      <c r="S46" s="2"/>
      <c r="U46"/>
      <c r="V46" s="96">
        <v>0.15972222222222199</v>
      </c>
      <c r="W46" s="96">
        <f t="shared" si="0"/>
        <v>0.85416666666666718</v>
      </c>
      <c r="X46" s="39"/>
      <c r="Y46"/>
      <c r="AA46" s="27" t="s">
        <v>55</v>
      </c>
      <c r="AB46" s="90">
        <v>0.39583333333333298</v>
      </c>
      <c r="AD46" s="15">
        <f t="shared" si="1"/>
        <v>5.5555555555555573E-2</v>
      </c>
      <c r="AE46" s="58"/>
    </row>
    <row r="47" spans="1:31" x14ac:dyDescent="0.45">
      <c r="A47" s="2"/>
      <c r="B47" s="55"/>
      <c r="C47" s="2"/>
      <c r="D47" s="2"/>
      <c r="E47" s="2"/>
      <c r="F47" s="2"/>
      <c r="G47" s="2"/>
      <c r="H47" s="2"/>
      <c r="I47" s="2"/>
      <c r="J47" s="2"/>
      <c r="K47" s="2"/>
      <c r="L47" s="2"/>
      <c r="M47" s="2"/>
      <c r="N47" s="2"/>
      <c r="O47" s="2"/>
      <c r="P47" s="2"/>
      <c r="Q47" s="2"/>
      <c r="R47" s="2"/>
      <c r="S47" s="2"/>
      <c r="U47"/>
      <c r="V47" s="96">
        <v>0.163194444444444</v>
      </c>
      <c r="W47" s="96">
        <f t="shared" si="0"/>
        <v>0.85069444444444497</v>
      </c>
      <c r="X47" s="39"/>
      <c r="Y47"/>
      <c r="AA47" s="27" t="s">
        <v>61</v>
      </c>
      <c r="AB47" s="90">
        <v>0.39930555555555602</v>
      </c>
      <c r="AD47" s="15">
        <f t="shared" si="1"/>
        <v>5.9027777777777797E-2</v>
      </c>
      <c r="AE47" s="58"/>
    </row>
    <row r="48" spans="1:31" x14ac:dyDescent="0.45">
      <c r="A48" s="2"/>
      <c r="B48" s="55"/>
      <c r="C48" s="2"/>
      <c r="D48" s="2"/>
      <c r="E48" s="2"/>
      <c r="F48" s="2"/>
      <c r="G48" s="2"/>
      <c r="H48" s="2"/>
      <c r="I48" s="2"/>
      <c r="J48" s="2"/>
      <c r="K48" s="2"/>
      <c r="L48" s="2"/>
      <c r="M48" s="2"/>
      <c r="N48" s="2"/>
      <c r="O48" s="2"/>
      <c r="P48" s="2"/>
      <c r="Q48" s="2"/>
      <c r="R48" s="2"/>
      <c r="S48" s="2"/>
      <c r="U48"/>
      <c r="V48" s="96">
        <v>0.16666666666666699</v>
      </c>
      <c r="W48" s="96">
        <f t="shared" si="0"/>
        <v>0.84722222222222276</v>
      </c>
      <c r="X48" s="39"/>
      <c r="Y48"/>
      <c r="AA48" s="27" t="s">
        <v>110</v>
      </c>
      <c r="AB48" s="90">
        <v>0.40277777777777801</v>
      </c>
      <c r="AD48" s="15">
        <f t="shared" si="1"/>
        <v>6.2500000000000014E-2</v>
      </c>
      <c r="AE48" s="58"/>
    </row>
    <row r="49" spans="1:31" x14ac:dyDescent="0.45">
      <c r="A49" s="2"/>
      <c r="B49" s="55"/>
      <c r="C49" s="2"/>
      <c r="D49" s="2"/>
      <c r="E49" s="2"/>
      <c r="F49" s="2"/>
      <c r="G49" s="2"/>
      <c r="H49" s="2"/>
      <c r="I49" s="2"/>
      <c r="J49" s="2"/>
      <c r="K49" s="2"/>
      <c r="L49" s="2"/>
      <c r="M49" s="2"/>
      <c r="N49" s="2"/>
      <c r="O49" s="2"/>
      <c r="P49" s="2"/>
      <c r="Q49" s="2"/>
      <c r="R49" s="2"/>
      <c r="S49" s="2"/>
      <c r="U49"/>
      <c r="V49" s="96">
        <v>0.17013888888888901</v>
      </c>
      <c r="W49" s="96">
        <f t="shared" si="0"/>
        <v>0.84375000000000056</v>
      </c>
      <c r="X49" s="39"/>
      <c r="Y49"/>
      <c r="AA49" s="27" t="s">
        <v>86</v>
      </c>
      <c r="AB49" s="90">
        <v>0.40625</v>
      </c>
      <c r="AD49" s="15">
        <f t="shared" si="1"/>
        <v>6.5972222222222238E-2</v>
      </c>
      <c r="AE49" s="58"/>
    </row>
    <row r="50" spans="1:31" x14ac:dyDescent="0.45">
      <c r="A50" s="2"/>
      <c r="B50" s="55"/>
      <c r="C50" s="2"/>
      <c r="D50" s="2"/>
      <c r="E50" s="2"/>
      <c r="F50" s="2"/>
      <c r="G50" s="2"/>
      <c r="H50" s="2"/>
      <c r="I50" s="2"/>
      <c r="J50" s="2"/>
      <c r="K50" s="2"/>
      <c r="L50" s="2"/>
      <c r="M50" s="2"/>
      <c r="N50" s="2"/>
      <c r="O50" s="2"/>
      <c r="P50" s="2"/>
      <c r="Q50" s="2"/>
      <c r="R50" s="2"/>
      <c r="S50" s="2"/>
      <c r="U50"/>
      <c r="V50" s="96">
        <v>0.17361111111111099</v>
      </c>
      <c r="W50" s="96">
        <f t="shared" si="0"/>
        <v>0.84027777777777835</v>
      </c>
      <c r="X50" s="39"/>
      <c r="Y50"/>
      <c r="AA50" s="27" t="s">
        <v>102</v>
      </c>
      <c r="AB50" s="90">
        <v>0.40972222222222199</v>
      </c>
      <c r="AD50" s="15">
        <f t="shared" si="1"/>
        <v>6.9444444444444461E-2</v>
      </c>
      <c r="AE50" s="58"/>
    </row>
    <row r="51" spans="1:31" x14ac:dyDescent="0.45">
      <c r="A51" s="2"/>
      <c r="B51" s="55"/>
      <c r="C51" s="2"/>
      <c r="D51" s="2"/>
      <c r="E51" s="2"/>
      <c r="F51" s="2"/>
      <c r="G51" s="2"/>
      <c r="H51" s="2"/>
      <c r="I51" s="2"/>
      <c r="J51" s="2"/>
      <c r="K51" s="2"/>
      <c r="L51" s="2"/>
      <c r="M51" s="2"/>
      <c r="N51" s="2"/>
      <c r="O51" s="2"/>
      <c r="P51" s="2"/>
      <c r="Q51" s="2"/>
      <c r="R51" s="2"/>
      <c r="S51" s="2"/>
      <c r="U51"/>
      <c r="V51" s="96">
        <v>0.17708333333333301</v>
      </c>
      <c r="W51" s="96">
        <f t="shared" si="0"/>
        <v>0.83680555555555614</v>
      </c>
      <c r="X51" s="39"/>
      <c r="Y51"/>
      <c r="AA51" s="27" t="s">
        <v>106</v>
      </c>
      <c r="AB51" s="90">
        <v>0.41319444444444398</v>
      </c>
      <c r="AD51" s="15">
        <f t="shared" si="1"/>
        <v>7.2916666666666685E-2</v>
      </c>
      <c r="AE51" s="58"/>
    </row>
    <row r="52" spans="1:31" hidden="1" x14ac:dyDescent="0.45">
      <c r="B52" s="55"/>
      <c r="C52" s="2"/>
      <c r="D52" s="2"/>
      <c r="E52" s="2"/>
      <c r="F52" s="2"/>
      <c r="U52"/>
      <c r="V52" s="96">
        <v>0.180555555555556</v>
      </c>
      <c r="W52" s="96">
        <f t="shared" si="0"/>
        <v>0.83333333333333393</v>
      </c>
      <c r="X52" s="39"/>
      <c r="Y52"/>
      <c r="AA52" s="27" t="s">
        <v>80</v>
      </c>
      <c r="AB52" s="90">
        <v>0.41666666666666702</v>
      </c>
      <c r="AD52" s="15">
        <f t="shared" si="1"/>
        <v>7.6388888888888909E-2</v>
      </c>
      <c r="AE52" s="58"/>
    </row>
    <row r="53" spans="1:31" hidden="1" x14ac:dyDescent="0.45">
      <c r="B53" s="2"/>
      <c r="C53" s="2"/>
      <c r="D53" s="2"/>
      <c r="E53" s="2"/>
      <c r="F53" s="2"/>
      <c r="U53"/>
      <c r="V53" s="96">
        <v>0.18402777777777801</v>
      </c>
      <c r="W53" s="96">
        <f t="shared" si="0"/>
        <v>0.82986111111111172</v>
      </c>
      <c r="X53" s="39"/>
      <c r="Y53"/>
      <c r="AA53" s="27" t="s">
        <v>56</v>
      </c>
      <c r="AB53" s="90">
        <v>0.42013888888888901</v>
      </c>
      <c r="AD53" s="15">
        <f t="shared" si="1"/>
        <v>7.9861111111111133E-2</v>
      </c>
      <c r="AE53" s="58"/>
    </row>
    <row r="54" spans="1:31" hidden="1" x14ac:dyDescent="0.45">
      <c r="B54" s="2"/>
      <c r="C54" s="2"/>
      <c r="D54" s="2"/>
      <c r="E54" s="2"/>
      <c r="F54" s="2"/>
      <c r="U54"/>
      <c r="V54" s="96">
        <v>0.1875</v>
      </c>
      <c r="W54" s="96">
        <f t="shared" si="0"/>
        <v>0.82638888888888951</v>
      </c>
      <c r="X54" s="39"/>
      <c r="Y54"/>
      <c r="AA54" s="27" t="s">
        <v>30</v>
      </c>
      <c r="AB54" s="90">
        <v>0.42361111111111099</v>
      </c>
      <c r="AD54" s="15">
        <f t="shared" si="1"/>
        <v>8.3333333333333356E-2</v>
      </c>
      <c r="AE54" s="58"/>
    </row>
    <row r="55" spans="1:31" hidden="1" x14ac:dyDescent="0.45">
      <c r="U55"/>
      <c r="V55" s="96">
        <v>0.19097222222222199</v>
      </c>
      <c r="W55" s="96">
        <f t="shared" si="0"/>
        <v>0.8229166666666673</v>
      </c>
      <c r="X55" s="39"/>
      <c r="Y55"/>
      <c r="AA55" s="27" t="s">
        <v>60</v>
      </c>
      <c r="AB55" s="90">
        <v>0.42708333333333298</v>
      </c>
      <c r="AD55" s="15">
        <f t="shared" si="1"/>
        <v>8.680555555555558E-2</v>
      </c>
      <c r="AE55" s="58"/>
    </row>
    <row r="56" spans="1:31" hidden="1" x14ac:dyDescent="0.45">
      <c r="U56"/>
      <c r="V56" s="96">
        <v>0.194444444444444</v>
      </c>
      <c r="W56" s="96">
        <f t="shared" si="0"/>
        <v>0.81944444444444509</v>
      </c>
      <c r="X56" s="39"/>
      <c r="Y56"/>
      <c r="AA56" s="27" t="s">
        <v>33</v>
      </c>
      <c r="AB56" s="90">
        <v>0.43055555555555602</v>
      </c>
      <c r="AD56" s="15">
        <f t="shared" si="1"/>
        <v>9.0277777777777804E-2</v>
      </c>
      <c r="AE56" s="58"/>
    </row>
    <row r="57" spans="1:31" hidden="1" x14ac:dyDescent="0.45">
      <c r="U57"/>
      <c r="V57" s="96">
        <v>0.19791666666666699</v>
      </c>
      <c r="W57" s="96">
        <f t="shared" si="0"/>
        <v>0.81597222222222288</v>
      </c>
      <c r="X57" s="39"/>
      <c r="Y57"/>
      <c r="AA57" s="27" t="s">
        <v>35</v>
      </c>
      <c r="AB57" s="90">
        <v>0.43402777777777801</v>
      </c>
      <c r="AD57" s="15">
        <f t="shared" si="1"/>
        <v>9.3750000000000028E-2</v>
      </c>
      <c r="AE57" s="58"/>
    </row>
    <row r="58" spans="1:31" hidden="1" x14ac:dyDescent="0.45">
      <c r="U58"/>
      <c r="V58" s="96">
        <v>0.20138888888888901</v>
      </c>
      <c r="W58" s="96">
        <f t="shared" si="0"/>
        <v>0.81250000000000067</v>
      </c>
      <c r="X58" s="39"/>
      <c r="Y58"/>
      <c r="AA58" s="27" t="s">
        <v>36</v>
      </c>
      <c r="AB58" s="90">
        <v>0.4375</v>
      </c>
      <c r="AD58" s="15">
        <f t="shared" si="1"/>
        <v>9.7222222222222252E-2</v>
      </c>
      <c r="AE58" s="58"/>
    </row>
    <row r="59" spans="1:31" hidden="1" x14ac:dyDescent="0.45">
      <c r="U59"/>
      <c r="V59" s="96">
        <v>0.20486111111111099</v>
      </c>
      <c r="W59" s="96">
        <f t="shared" si="0"/>
        <v>0.80902777777777846</v>
      </c>
      <c r="X59" s="39"/>
      <c r="Y59"/>
      <c r="AA59" s="27" t="s">
        <v>37</v>
      </c>
      <c r="AB59" s="90">
        <v>0.44097222222222199</v>
      </c>
      <c r="AD59" s="15">
        <f t="shared" si="1"/>
        <v>0.10069444444444448</v>
      </c>
      <c r="AE59" s="58"/>
    </row>
    <row r="60" spans="1:31" hidden="1" x14ac:dyDescent="0.45">
      <c r="U60"/>
      <c r="V60" s="96">
        <v>0.20833333333333301</v>
      </c>
      <c r="W60" s="96">
        <f t="shared" si="0"/>
        <v>0.80555555555555625</v>
      </c>
      <c r="X60" s="39"/>
      <c r="Y60"/>
      <c r="AA60" s="27" t="s">
        <v>0</v>
      </c>
      <c r="AB60" s="90">
        <v>0.44444444444444398</v>
      </c>
      <c r="AD60" s="15">
        <f t="shared" si="1"/>
        <v>0.1041666666666667</v>
      </c>
      <c r="AE60" s="58"/>
    </row>
    <row r="61" spans="1:31" hidden="1" x14ac:dyDescent="0.45">
      <c r="U61"/>
      <c r="V61" s="96">
        <v>0.211805555555556</v>
      </c>
      <c r="W61" s="96">
        <f t="shared" si="0"/>
        <v>0.80208333333333404</v>
      </c>
      <c r="X61" s="39"/>
      <c r="Y61"/>
      <c r="AA61" s="27" t="s">
        <v>38</v>
      </c>
      <c r="AB61" s="90">
        <v>0.44791666666666702</v>
      </c>
      <c r="AD61" s="15">
        <f t="shared" si="1"/>
        <v>0.10763888888888892</v>
      </c>
      <c r="AE61" s="58"/>
    </row>
    <row r="62" spans="1:31" hidden="1" x14ac:dyDescent="0.45">
      <c r="U62"/>
      <c r="V62" s="96">
        <v>0.21527777777777801</v>
      </c>
      <c r="W62" s="96">
        <f t="shared" si="0"/>
        <v>0.79861111111111183</v>
      </c>
      <c r="X62" s="39"/>
      <c r="Y62"/>
      <c r="AA62" s="27" t="s">
        <v>39</v>
      </c>
      <c r="AB62" s="90">
        <v>0.45138888888888901</v>
      </c>
      <c r="AD62" s="15">
        <f t="shared" si="1"/>
        <v>0.11111111111111115</v>
      </c>
      <c r="AE62" s="58"/>
    </row>
    <row r="63" spans="1:31" hidden="1" x14ac:dyDescent="0.45">
      <c r="U63"/>
      <c r="V63" s="96">
        <v>0.21875</v>
      </c>
      <c r="W63" s="96">
        <f t="shared" si="0"/>
        <v>0.79513888888888962</v>
      </c>
      <c r="X63" s="39"/>
      <c r="Y63"/>
      <c r="AA63" s="27" t="s">
        <v>73</v>
      </c>
      <c r="AB63" s="90">
        <v>0.45486111111111099</v>
      </c>
      <c r="AD63" s="15">
        <f t="shared" si="1"/>
        <v>0.11458333333333337</v>
      </c>
      <c r="AE63" s="58"/>
    </row>
    <row r="64" spans="1:31" hidden="1" x14ac:dyDescent="0.45">
      <c r="U64"/>
      <c r="V64" s="96">
        <v>0.22222222222222199</v>
      </c>
      <c r="W64" s="96">
        <f t="shared" si="0"/>
        <v>0.79166666666666741</v>
      </c>
      <c r="X64" s="39"/>
      <c r="Y64"/>
      <c r="AA64" s="27" t="s">
        <v>41</v>
      </c>
      <c r="AB64" s="90">
        <v>0.45833333333333298</v>
      </c>
      <c r="AD64" s="15">
        <f t="shared" si="1"/>
        <v>0.11805555555555559</v>
      </c>
      <c r="AE64" s="58"/>
    </row>
    <row r="65" spans="21:31" hidden="1" x14ac:dyDescent="0.45">
      <c r="U65"/>
      <c r="V65" s="96">
        <v>0.225694444444444</v>
      </c>
      <c r="W65" s="96">
        <f t="shared" si="0"/>
        <v>0.7881944444444452</v>
      </c>
      <c r="X65" s="39"/>
      <c r="Y65"/>
      <c r="AA65" s="27" t="s">
        <v>113</v>
      </c>
      <c r="AB65" s="90">
        <v>0.46180555555555602</v>
      </c>
      <c r="AD65" s="15">
        <f t="shared" si="1"/>
        <v>0.12152777777777782</v>
      </c>
      <c r="AE65" s="58"/>
    </row>
    <row r="66" spans="21:31" hidden="1" x14ac:dyDescent="0.45">
      <c r="U66"/>
      <c r="V66" s="96">
        <v>0.22916666666666699</v>
      </c>
      <c r="W66" s="96">
        <f t="shared" si="0"/>
        <v>0.78472222222222299</v>
      </c>
      <c r="X66" s="39"/>
      <c r="Y66"/>
      <c r="AA66" s="27" t="s">
        <v>42</v>
      </c>
      <c r="AB66" s="90">
        <v>0.46527777777777801</v>
      </c>
      <c r="AD66" s="15">
        <f t="shared" si="1"/>
        <v>0.12500000000000003</v>
      </c>
      <c r="AE66" s="58"/>
    </row>
    <row r="67" spans="21:31" hidden="1" x14ac:dyDescent="0.45">
      <c r="U67"/>
      <c r="V67" s="96">
        <v>0.23263888888888901</v>
      </c>
      <c r="W67" s="96">
        <f t="shared" si="0"/>
        <v>0.78125000000000078</v>
      </c>
      <c r="X67" s="39"/>
      <c r="Y67"/>
      <c r="AA67" s="27" t="s">
        <v>43</v>
      </c>
      <c r="AB67" s="90">
        <v>0.46875</v>
      </c>
      <c r="AD67" s="15">
        <f t="shared" si="1"/>
        <v>0.12847222222222224</v>
      </c>
      <c r="AE67" s="58"/>
    </row>
    <row r="68" spans="21:31" hidden="1" x14ac:dyDescent="0.45">
      <c r="U68"/>
      <c r="V68" s="96">
        <v>0.23611111111111099</v>
      </c>
      <c r="W68" s="96">
        <f t="shared" ref="W68:W131" si="2">IF(W67&lt;TIME(0,5,0),1,W67-TIME(0,5,0))</f>
        <v>0.77777777777777857</v>
      </c>
      <c r="X68" s="39"/>
      <c r="Y68"/>
      <c r="AA68" s="27" t="s">
        <v>64</v>
      </c>
      <c r="AB68" s="90">
        <v>0.47222222222222199</v>
      </c>
      <c r="AD68" s="15">
        <f t="shared" si="1"/>
        <v>0.13194444444444445</v>
      </c>
      <c r="AE68" s="58"/>
    </row>
    <row r="69" spans="21:31" hidden="1" x14ac:dyDescent="0.45">
      <c r="U69"/>
      <c r="V69" s="96">
        <v>0.23958333333333301</v>
      </c>
      <c r="W69" s="96">
        <f t="shared" si="2"/>
        <v>0.77430555555555636</v>
      </c>
      <c r="X69" s="39"/>
      <c r="Y69"/>
      <c r="AA69" s="27" t="s">
        <v>81</v>
      </c>
      <c r="AB69" s="90">
        <v>0.47569444444444398</v>
      </c>
      <c r="AD69" s="15">
        <f t="shared" si="1"/>
        <v>0.13541666666666666</v>
      </c>
      <c r="AE69" s="58"/>
    </row>
    <row r="70" spans="21:31" hidden="1" x14ac:dyDescent="0.45">
      <c r="U70"/>
      <c r="V70" s="96">
        <v>0.243055555555556</v>
      </c>
      <c r="W70" s="96">
        <f t="shared" si="2"/>
        <v>0.77083333333333415</v>
      </c>
      <c r="X70" s="39"/>
      <c r="Y70"/>
      <c r="AA70" s="27" t="s">
        <v>85</v>
      </c>
      <c r="AB70" s="90">
        <v>0.47916666666666702</v>
      </c>
      <c r="AD70" s="15">
        <f t="shared" si="1"/>
        <v>0.13888888888888887</v>
      </c>
      <c r="AE70" s="58"/>
    </row>
    <row r="71" spans="21:31" hidden="1" x14ac:dyDescent="0.45">
      <c r="U71"/>
      <c r="V71" s="96">
        <v>0.24652777777777801</v>
      </c>
      <c r="W71" s="96">
        <f t="shared" si="2"/>
        <v>0.76736111111111194</v>
      </c>
      <c r="X71" s="39"/>
      <c r="Y71"/>
      <c r="AA71" s="27" t="s">
        <v>109</v>
      </c>
      <c r="AB71" s="90">
        <v>0.48263888888888901</v>
      </c>
      <c r="AD71" s="15">
        <f t="shared" ref="AD71:AD134" si="3">IF(AND(HOUR(AD70)=23,MINUTE(AD70)=55),0,AD70+TIME(0,5,0))</f>
        <v>0.14236111111111108</v>
      </c>
      <c r="AE71" s="58"/>
    </row>
    <row r="72" spans="21:31" hidden="1" x14ac:dyDescent="0.45">
      <c r="U72"/>
      <c r="V72" s="96">
        <v>0.25</v>
      </c>
      <c r="W72" s="96">
        <f t="shared" si="2"/>
        <v>0.76388888888888973</v>
      </c>
      <c r="X72" s="39"/>
      <c r="Y72"/>
      <c r="AA72" s="27" t="s">
        <v>44</v>
      </c>
      <c r="AB72" s="90">
        <v>0.48611111111111099</v>
      </c>
      <c r="AD72" s="15">
        <f t="shared" si="3"/>
        <v>0.14583333333333329</v>
      </c>
      <c r="AE72" s="58"/>
    </row>
    <row r="73" spans="21:31" hidden="1" x14ac:dyDescent="0.45">
      <c r="U73"/>
      <c r="V73" s="96">
        <v>0.25347222222222199</v>
      </c>
      <c r="W73" s="96">
        <f t="shared" si="2"/>
        <v>0.76041666666666752</v>
      </c>
      <c r="X73" s="39"/>
      <c r="Y73"/>
      <c r="AA73" s="27" t="s">
        <v>129</v>
      </c>
      <c r="AB73" s="90">
        <v>0.48958333333333298</v>
      </c>
      <c r="AD73" s="15">
        <f t="shared" si="3"/>
        <v>0.1493055555555555</v>
      </c>
      <c r="AE73" s="58"/>
    </row>
    <row r="74" spans="21:31" hidden="1" x14ac:dyDescent="0.45">
      <c r="U74"/>
      <c r="V74" s="96">
        <v>0.25694444444444398</v>
      </c>
      <c r="W74" s="96">
        <f t="shared" si="2"/>
        <v>0.75694444444444531</v>
      </c>
      <c r="X74" s="39"/>
      <c r="Y74"/>
      <c r="AA74" s="27" t="s">
        <v>78</v>
      </c>
      <c r="AB74" s="90">
        <v>0.49305555555555602</v>
      </c>
      <c r="AD74" s="15">
        <f t="shared" si="3"/>
        <v>0.15277777777777771</v>
      </c>
      <c r="AE74" s="58"/>
    </row>
    <row r="75" spans="21:31" hidden="1" x14ac:dyDescent="0.45">
      <c r="U75"/>
      <c r="V75" s="96">
        <v>0.26041666666666702</v>
      </c>
      <c r="W75" s="96">
        <f t="shared" si="2"/>
        <v>0.7534722222222231</v>
      </c>
      <c r="X75" s="39"/>
      <c r="Y75"/>
      <c r="AA75" s="27" t="s">
        <v>76</v>
      </c>
      <c r="AB75" s="90">
        <v>0.49652777777777801</v>
      </c>
      <c r="AD75" s="15">
        <f t="shared" si="3"/>
        <v>0.15624999999999992</v>
      </c>
      <c r="AE75" s="58"/>
    </row>
    <row r="76" spans="21:31" hidden="1" x14ac:dyDescent="0.45">
      <c r="U76"/>
      <c r="V76" s="96">
        <v>0.26388888888888901</v>
      </c>
      <c r="W76" s="96">
        <f t="shared" si="2"/>
        <v>0.75000000000000089</v>
      </c>
      <c r="X76" s="39"/>
      <c r="Y76"/>
      <c r="AA76" s="27" t="s">
        <v>95</v>
      </c>
      <c r="AB76" s="90">
        <v>0.5</v>
      </c>
      <c r="AD76" s="15">
        <f t="shared" si="3"/>
        <v>0.15972222222222213</v>
      </c>
      <c r="AE76" s="58"/>
    </row>
    <row r="77" spans="21:31" hidden="1" x14ac:dyDescent="0.45">
      <c r="U77"/>
      <c r="V77" s="96">
        <v>0.26736111111111099</v>
      </c>
      <c r="W77" s="96">
        <f t="shared" si="2"/>
        <v>0.74652777777777868</v>
      </c>
      <c r="X77" s="39"/>
      <c r="Y77"/>
      <c r="AA77" s="27" t="s">
        <v>108</v>
      </c>
      <c r="AD77" s="15">
        <f t="shared" si="3"/>
        <v>0.16319444444444434</v>
      </c>
      <c r="AE77" s="58"/>
    </row>
    <row r="78" spans="21:31" hidden="1" x14ac:dyDescent="0.45">
      <c r="U78"/>
      <c r="V78" s="96">
        <v>0.27083333333333298</v>
      </c>
      <c r="W78" s="96">
        <f t="shared" si="2"/>
        <v>0.74305555555555647</v>
      </c>
      <c r="X78" s="39"/>
      <c r="Y78"/>
      <c r="AA78" s="27" t="s">
        <v>84</v>
      </c>
      <c r="AD78" s="15">
        <f t="shared" si="3"/>
        <v>0.16666666666666655</v>
      </c>
      <c r="AE78" s="58"/>
    </row>
    <row r="79" spans="21:31" hidden="1" x14ac:dyDescent="0.45">
      <c r="U79"/>
      <c r="V79" s="96">
        <v>0.27430555555555602</v>
      </c>
      <c r="W79" s="96">
        <f t="shared" si="2"/>
        <v>0.73958333333333426</v>
      </c>
      <c r="X79" s="39"/>
      <c r="Y79"/>
      <c r="AA79" s="27" t="s">
        <v>52</v>
      </c>
      <c r="AD79" s="15">
        <f t="shared" si="3"/>
        <v>0.17013888888888876</v>
      </c>
      <c r="AE79" s="58"/>
    </row>
    <row r="80" spans="21:31" hidden="1" x14ac:dyDescent="0.45">
      <c r="U80"/>
      <c r="V80" s="96">
        <v>0.27777777777777801</v>
      </c>
      <c r="W80" s="96">
        <f t="shared" si="2"/>
        <v>0.73611111111111205</v>
      </c>
      <c r="X80" s="39"/>
      <c r="Y80"/>
      <c r="AA80" s="27" t="s">
        <v>59</v>
      </c>
      <c r="AD80" s="15">
        <f t="shared" si="3"/>
        <v>0.17361111111111097</v>
      </c>
      <c r="AE80" s="58"/>
    </row>
    <row r="81" spans="21:31" hidden="1" x14ac:dyDescent="0.45">
      <c r="U81"/>
      <c r="V81" s="96">
        <v>0.28125</v>
      </c>
      <c r="W81" s="96">
        <f t="shared" si="2"/>
        <v>0.73263888888888984</v>
      </c>
      <c r="X81" s="39"/>
      <c r="Y81"/>
      <c r="AA81" s="27" t="s">
        <v>39</v>
      </c>
      <c r="AD81" s="15">
        <f t="shared" si="3"/>
        <v>0.17708333333333318</v>
      </c>
      <c r="AE81" s="58"/>
    </row>
    <row r="82" spans="21:31" hidden="1" x14ac:dyDescent="0.45">
      <c r="U82"/>
      <c r="V82" s="96">
        <v>0.28472222222222199</v>
      </c>
      <c r="W82" s="96">
        <f t="shared" si="2"/>
        <v>0.72916666666666763</v>
      </c>
      <c r="X82" s="39"/>
      <c r="Y82"/>
      <c r="AA82" s="27" t="s">
        <v>40</v>
      </c>
      <c r="AD82" s="15">
        <f t="shared" si="3"/>
        <v>0.18055555555555539</v>
      </c>
      <c r="AE82" s="58"/>
    </row>
    <row r="83" spans="21:31" hidden="1" x14ac:dyDescent="0.45">
      <c r="U83"/>
      <c r="V83" s="96">
        <v>0.28819444444444398</v>
      </c>
      <c r="W83" s="96">
        <f t="shared" si="2"/>
        <v>0.72569444444444542</v>
      </c>
      <c r="X83" s="39"/>
      <c r="Y83"/>
      <c r="AA83" s="27" t="s">
        <v>96</v>
      </c>
      <c r="AD83" s="15">
        <f t="shared" si="3"/>
        <v>0.1840277777777776</v>
      </c>
      <c r="AE83" s="58"/>
    </row>
    <row r="84" spans="21:31" hidden="1" x14ac:dyDescent="0.45">
      <c r="U84"/>
      <c r="V84" s="96">
        <v>0.29166666666666702</v>
      </c>
      <c r="W84" s="96">
        <f t="shared" si="2"/>
        <v>0.72222222222222321</v>
      </c>
      <c r="X84" s="39"/>
      <c r="Y84"/>
      <c r="AA84" s="27" t="s">
        <v>74</v>
      </c>
      <c r="AD84" s="15">
        <f t="shared" si="3"/>
        <v>0.18749999999999981</v>
      </c>
      <c r="AE84" s="58"/>
    </row>
    <row r="85" spans="21:31" hidden="1" x14ac:dyDescent="0.45">
      <c r="U85"/>
      <c r="V85" s="96">
        <v>0.29513888888888901</v>
      </c>
      <c r="W85" s="96">
        <f t="shared" si="2"/>
        <v>0.718750000000001</v>
      </c>
      <c r="X85" s="39"/>
      <c r="Y85"/>
      <c r="AA85" s="27" t="s">
        <v>82</v>
      </c>
      <c r="AD85" s="15">
        <f t="shared" si="3"/>
        <v>0.19097222222222202</v>
      </c>
      <c r="AE85" s="58"/>
    </row>
    <row r="86" spans="21:31" hidden="1" x14ac:dyDescent="0.45">
      <c r="U86"/>
      <c r="V86" s="96">
        <v>0.29861111111111099</v>
      </c>
      <c r="W86" s="96">
        <f t="shared" si="2"/>
        <v>0.71527777777777879</v>
      </c>
      <c r="X86" s="39"/>
      <c r="Y86"/>
      <c r="AA86" s="27" t="s">
        <v>99</v>
      </c>
      <c r="AD86" s="15">
        <f t="shared" si="3"/>
        <v>0.19444444444444423</v>
      </c>
      <c r="AE86" s="58"/>
    </row>
    <row r="87" spans="21:31" hidden="1" x14ac:dyDescent="0.45">
      <c r="U87"/>
      <c r="V87" s="96">
        <v>0.30208333333333298</v>
      </c>
      <c r="W87" s="96">
        <f t="shared" si="2"/>
        <v>0.71180555555555658</v>
      </c>
      <c r="X87" s="39"/>
      <c r="Y87"/>
      <c r="AA87" s="27" t="s">
        <v>111</v>
      </c>
      <c r="AD87" s="15">
        <f t="shared" si="3"/>
        <v>0.19791666666666644</v>
      </c>
      <c r="AE87" s="58"/>
    </row>
    <row r="88" spans="21:31" hidden="1" x14ac:dyDescent="0.45">
      <c r="U88"/>
      <c r="V88" s="96">
        <v>0.30555555555555602</v>
      </c>
      <c r="W88" s="96">
        <f t="shared" si="2"/>
        <v>0.70833333333333437</v>
      </c>
      <c r="X88" s="39"/>
      <c r="Y88"/>
      <c r="AA88" s="27" t="s">
        <v>62</v>
      </c>
      <c r="AD88" s="15">
        <f t="shared" si="3"/>
        <v>0.20138888888888865</v>
      </c>
      <c r="AE88" s="58"/>
    </row>
    <row r="89" spans="21:31" hidden="1" x14ac:dyDescent="0.45">
      <c r="U89"/>
      <c r="V89" s="96">
        <v>0.30902777777777801</v>
      </c>
      <c r="W89" s="96">
        <f t="shared" si="2"/>
        <v>0.70486111111111216</v>
      </c>
      <c r="X89" s="39"/>
      <c r="Y89"/>
      <c r="AA89" s="27" t="s">
        <v>91</v>
      </c>
      <c r="AD89" s="15">
        <f t="shared" si="3"/>
        <v>0.20486111111111086</v>
      </c>
      <c r="AE89" s="58"/>
    </row>
    <row r="90" spans="21:31" hidden="1" x14ac:dyDescent="0.45">
      <c r="U90"/>
      <c r="V90" s="96">
        <v>0.3125</v>
      </c>
      <c r="W90" s="96">
        <f t="shared" si="2"/>
        <v>0.70138888888888995</v>
      </c>
      <c r="X90" s="39"/>
      <c r="Y90"/>
      <c r="AA90" s="27" t="s">
        <v>45</v>
      </c>
      <c r="AD90" s="15">
        <f t="shared" si="3"/>
        <v>0.20833333333333307</v>
      </c>
      <c r="AE90" s="58"/>
    </row>
    <row r="91" spans="21:31" hidden="1" x14ac:dyDescent="0.45">
      <c r="U91"/>
      <c r="V91" s="96">
        <v>0.31597222222222199</v>
      </c>
      <c r="W91" s="96">
        <f t="shared" si="2"/>
        <v>0.69791666666666774</v>
      </c>
      <c r="X91" s="39"/>
      <c r="Y91"/>
      <c r="AA91" s="27" t="s">
        <v>129</v>
      </c>
      <c r="AD91" s="15">
        <f t="shared" si="3"/>
        <v>0.21180555555555527</v>
      </c>
      <c r="AE91" s="58"/>
    </row>
    <row r="92" spans="21:31" hidden="1" x14ac:dyDescent="0.45">
      <c r="U92"/>
      <c r="V92" s="96">
        <v>0.31944444444444398</v>
      </c>
      <c r="W92" s="96">
        <f t="shared" si="2"/>
        <v>0.69444444444444553</v>
      </c>
      <c r="X92" s="39"/>
      <c r="Y92"/>
      <c r="AA92" s="27" t="s">
        <v>104</v>
      </c>
      <c r="AD92" s="15">
        <f t="shared" si="3"/>
        <v>0.21527777777777748</v>
      </c>
      <c r="AE92" s="58"/>
    </row>
    <row r="93" spans="21:31" hidden="1" x14ac:dyDescent="0.45">
      <c r="U93"/>
      <c r="V93" s="96">
        <v>0.32291666666666702</v>
      </c>
      <c r="W93" s="96">
        <f t="shared" si="2"/>
        <v>0.69097222222222332</v>
      </c>
      <c r="X93" s="39"/>
      <c r="Y93"/>
      <c r="AA93" s="91" t="s">
        <v>90</v>
      </c>
      <c r="AD93" s="15">
        <f t="shared" si="3"/>
        <v>0.21874999999999969</v>
      </c>
      <c r="AE93" s="58"/>
    </row>
    <row r="94" spans="21:31" hidden="1" x14ac:dyDescent="0.45">
      <c r="U94"/>
      <c r="V94" s="96">
        <v>0.32638888888888901</v>
      </c>
      <c r="W94" s="96">
        <f t="shared" si="2"/>
        <v>0.68750000000000111</v>
      </c>
      <c r="X94" s="39"/>
      <c r="Y94"/>
      <c r="AA94" s="91" t="s">
        <v>107</v>
      </c>
      <c r="AD94" s="15">
        <f t="shared" si="3"/>
        <v>0.2222222222222219</v>
      </c>
      <c r="AE94" s="58"/>
    </row>
    <row r="95" spans="21:31" hidden="1" x14ac:dyDescent="0.45">
      <c r="U95"/>
      <c r="V95" s="96">
        <v>0.32986111111111099</v>
      </c>
      <c r="W95" s="96">
        <f t="shared" si="2"/>
        <v>0.6840277777777789</v>
      </c>
      <c r="X95" s="39"/>
      <c r="Y95"/>
      <c r="AA95" s="91" t="s">
        <v>66</v>
      </c>
      <c r="AD95" s="15">
        <f t="shared" si="3"/>
        <v>0.22569444444444411</v>
      </c>
      <c r="AE95" s="58"/>
    </row>
    <row r="96" spans="21:31" hidden="1" x14ac:dyDescent="0.45">
      <c r="U96"/>
      <c r="V96" s="96">
        <v>0.33333333333333298</v>
      </c>
      <c r="W96" s="96">
        <f t="shared" si="2"/>
        <v>0.68055555555555669</v>
      </c>
      <c r="X96" s="39"/>
      <c r="Y96"/>
      <c r="AA96" s="91" t="s">
        <v>79</v>
      </c>
      <c r="AD96" s="15">
        <f t="shared" si="3"/>
        <v>0.22916666666666632</v>
      </c>
      <c r="AE96" s="58"/>
    </row>
    <row r="97" spans="21:31" hidden="1" x14ac:dyDescent="0.45">
      <c r="U97"/>
      <c r="V97" s="96">
        <v>0.33680555555555602</v>
      </c>
      <c r="W97" s="96">
        <f t="shared" si="2"/>
        <v>0.67708333333333448</v>
      </c>
      <c r="X97" s="39"/>
      <c r="Y97"/>
      <c r="AA97" s="91" t="s">
        <v>103</v>
      </c>
      <c r="AD97" s="15">
        <f t="shared" si="3"/>
        <v>0.23263888888888853</v>
      </c>
      <c r="AE97" s="58"/>
    </row>
    <row r="98" spans="21:31" hidden="1" x14ac:dyDescent="0.45">
      <c r="U98"/>
      <c r="V98" s="96">
        <v>0.34027777777777801</v>
      </c>
      <c r="W98" s="96">
        <f t="shared" si="2"/>
        <v>0.67361111111111227</v>
      </c>
      <c r="X98" s="39"/>
      <c r="Y98"/>
      <c r="AA98" s="91" t="s">
        <v>108</v>
      </c>
      <c r="AD98" s="15">
        <f t="shared" si="3"/>
        <v>0.23611111111111074</v>
      </c>
      <c r="AE98" s="58"/>
    </row>
    <row r="99" spans="21:31" hidden="1" x14ac:dyDescent="0.45">
      <c r="U99"/>
      <c r="V99" s="96">
        <v>0.34375</v>
      </c>
      <c r="W99" s="96">
        <f t="shared" si="2"/>
        <v>0.67013888888889006</v>
      </c>
      <c r="X99" s="39"/>
      <c r="Y99"/>
      <c r="AA99" s="91" t="s">
        <v>122</v>
      </c>
      <c r="AD99" s="15">
        <f t="shared" si="3"/>
        <v>0.23958333333333295</v>
      </c>
      <c r="AE99" s="58"/>
    </row>
    <row r="100" spans="21:31" hidden="1" x14ac:dyDescent="0.45">
      <c r="U100"/>
      <c r="V100" s="96">
        <v>0.34722222222222199</v>
      </c>
      <c r="W100" s="96">
        <f t="shared" si="2"/>
        <v>0.66666666666666785</v>
      </c>
      <c r="X100" s="39"/>
      <c r="Y100"/>
      <c r="AA100" s="91" t="s">
        <v>65</v>
      </c>
      <c r="AD100" s="15">
        <f t="shared" si="3"/>
        <v>0.24305555555555516</v>
      </c>
      <c r="AE100" s="58"/>
    </row>
    <row r="101" spans="21:31" hidden="1" x14ac:dyDescent="0.45">
      <c r="U101"/>
      <c r="V101" s="96">
        <v>0.35069444444444398</v>
      </c>
      <c r="W101" s="96">
        <f t="shared" si="2"/>
        <v>0.66319444444444564</v>
      </c>
      <c r="X101" s="39"/>
      <c r="Y101"/>
      <c r="AA101" s="91" t="s">
        <v>51</v>
      </c>
      <c r="AD101" s="15">
        <f t="shared" si="3"/>
        <v>0.24652777777777737</v>
      </c>
      <c r="AE101" s="58"/>
    </row>
    <row r="102" spans="21:31" hidden="1" x14ac:dyDescent="0.45">
      <c r="U102"/>
      <c r="V102" s="96">
        <v>0.35416666666666702</v>
      </c>
      <c r="W102" s="96">
        <f t="shared" si="2"/>
        <v>0.65972222222222343</v>
      </c>
      <c r="X102" s="39"/>
      <c r="Y102"/>
      <c r="AA102" s="91" t="s">
        <v>53</v>
      </c>
      <c r="AD102" s="15">
        <f t="shared" si="3"/>
        <v>0.24999999999999958</v>
      </c>
      <c r="AE102" s="58"/>
    </row>
    <row r="103" spans="21:31" hidden="1" x14ac:dyDescent="0.45">
      <c r="U103"/>
      <c r="V103" s="96">
        <v>0.35763888888888901</v>
      </c>
      <c r="W103" s="96">
        <f t="shared" si="2"/>
        <v>0.65625000000000122</v>
      </c>
      <c r="X103" s="39"/>
      <c r="Y103"/>
      <c r="AA103" s="91" t="s">
        <v>133</v>
      </c>
      <c r="AD103" s="15">
        <f t="shared" si="3"/>
        <v>0.25347222222222182</v>
      </c>
      <c r="AE103" s="58"/>
    </row>
    <row r="104" spans="21:31" hidden="1" x14ac:dyDescent="0.45">
      <c r="U104"/>
      <c r="V104" s="96">
        <v>0.36111111111111099</v>
      </c>
      <c r="W104" s="96">
        <f t="shared" si="2"/>
        <v>0.65277777777777901</v>
      </c>
      <c r="X104" s="39"/>
      <c r="Y104"/>
      <c r="AA104" s="91" t="s">
        <v>54</v>
      </c>
      <c r="AD104" s="15">
        <f t="shared" si="3"/>
        <v>0.25694444444444403</v>
      </c>
      <c r="AE104" s="58"/>
    </row>
    <row r="105" spans="21:31" hidden="1" x14ac:dyDescent="0.45">
      <c r="U105"/>
      <c r="V105" s="96">
        <v>0.36458333333333298</v>
      </c>
      <c r="W105" s="96">
        <f t="shared" si="2"/>
        <v>0.6493055555555568</v>
      </c>
      <c r="X105" s="39"/>
      <c r="Y105"/>
      <c r="AA105" s="91" t="s">
        <v>56</v>
      </c>
      <c r="AD105" s="15">
        <f t="shared" si="3"/>
        <v>0.26041666666666624</v>
      </c>
      <c r="AE105" s="58"/>
    </row>
    <row r="106" spans="21:31" hidden="1" x14ac:dyDescent="0.45">
      <c r="U106"/>
      <c r="V106" s="96">
        <v>0.36805555555555602</v>
      </c>
      <c r="W106" s="96">
        <f t="shared" si="2"/>
        <v>0.64583333333333459</v>
      </c>
      <c r="X106" s="39"/>
      <c r="Y106"/>
      <c r="AA106" s="91" t="s">
        <v>58</v>
      </c>
      <c r="AD106" s="15">
        <f t="shared" si="3"/>
        <v>0.26388888888888845</v>
      </c>
      <c r="AE106" s="58"/>
    </row>
    <row r="107" spans="21:31" hidden="1" x14ac:dyDescent="0.45">
      <c r="U107"/>
      <c r="V107" s="96">
        <v>0.37152777777777801</v>
      </c>
      <c r="W107" s="96">
        <f t="shared" si="2"/>
        <v>0.64236111111111238</v>
      </c>
      <c r="X107" s="39"/>
      <c r="Y107"/>
      <c r="AA107" s="91" t="s">
        <v>31</v>
      </c>
      <c r="AD107" s="15">
        <f t="shared" si="3"/>
        <v>0.26736111111111066</v>
      </c>
      <c r="AE107" s="58"/>
    </row>
    <row r="108" spans="21:31" hidden="1" x14ac:dyDescent="0.45">
      <c r="U108"/>
      <c r="V108" s="96">
        <v>0.375</v>
      </c>
      <c r="W108" s="96">
        <f t="shared" si="2"/>
        <v>0.63888888888889017</v>
      </c>
      <c r="X108" s="39"/>
      <c r="Y108"/>
      <c r="AA108" s="91" t="s">
        <v>32</v>
      </c>
      <c r="AD108" s="15">
        <f t="shared" si="3"/>
        <v>0.27083333333333287</v>
      </c>
      <c r="AE108" s="58"/>
    </row>
    <row r="109" spans="21:31" hidden="1" x14ac:dyDescent="0.45">
      <c r="U109"/>
      <c r="V109" s="96">
        <v>0.37847222222222199</v>
      </c>
      <c r="W109" s="96">
        <f t="shared" si="2"/>
        <v>0.63541666666666796</v>
      </c>
      <c r="X109" s="39"/>
      <c r="Y109"/>
      <c r="AA109" s="91" t="s">
        <v>34</v>
      </c>
      <c r="AD109" s="15">
        <f t="shared" si="3"/>
        <v>0.27430555555555508</v>
      </c>
      <c r="AE109" s="58"/>
    </row>
    <row r="110" spans="21:31" hidden="1" x14ac:dyDescent="0.45">
      <c r="U110"/>
      <c r="V110" s="96">
        <v>0.38194444444444398</v>
      </c>
      <c r="W110" s="96">
        <f t="shared" si="2"/>
        <v>0.63194444444444575</v>
      </c>
      <c r="X110" s="39"/>
      <c r="Y110"/>
      <c r="AA110" s="91" t="s">
        <v>134</v>
      </c>
      <c r="AD110" s="15">
        <f t="shared" si="3"/>
        <v>0.27777777777777729</v>
      </c>
      <c r="AE110" s="58"/>
    </row>
    <row r="111" spans="21:31" hidden="1" x14ac:dyDescent="0.45">
      <c r="U111"/>
      <c r="V111" s="96">
        <v>0.38541666666666702</v>
      </c>
      <c r="W111" s="96">
        <f t="shared" si="2"/>
        <v>0.62847222222222354</v>
      </c>
      <c r="X111" s="39"/>
      <c r="Y111"/>
      <c r="AA111" s="91" t="s">
        <v>63</v>
      </c>
      <c r="AD111" s="15">
        <f t="shared" si="3"/>
        <v>0.2812499999999995</v>
      </c>
      <c r="AE111" s="58"/>
    </row>
    <row r="112" spans="21:31" hidden="1" x14ac:dyDescent="0.45">
      <c r="U112"/>
      <c r="V112" s="96">
        <v>0.38888888888888901</v>
      </c>
      <c r="W112" s="96">
        <f t="shared" si="2"/>
        <v>0.62500000000000133</v>
      </c>
      <c r="X112" s="39"/>
      <c r="Y112"/>
      <c r="AA112" s="91" t="s">
        <v>135</v>
      </c>
      <c r="AD112" s="15">
        <f t="shared" si="3"/>
        <v>0.28472222222222171</v>
      </c>
      <c r="AE112" s="58"/>
    </row>
    <row r="113" spans="21:31" hidden="1" x14ac:dyDescent="0.45">
      <c r="U113"/>
      <c r="V113" s="96">
        <v>0.39236111111111099</v>
      </c>
      <c r="W113" s="96">
        <f t="shared" si="2"/>
        <v>0.62152777777777912</v>
      </c>
      <c r="X113" s="39"/>
      <c r="Y113"/>
      <c r="AA113" s="91" t="s">
        <v>123</v>
      </c>
      <c r="AD113" s="15">
        <f t="shared" si="3"/>
        <v>0.28819444444444392</v>
      </c>
      <c r="AE113" s="58"/>
    </row>
    <row r="114" spans="21:31" hidden="1" x14ac:dyDescent="0.45">
      <c r="U114"/>
      <c r="V114" s="96">
        <v>0.39583333333333298</v>
      </c>
      <c r="W114" s="96">
        <f t="shared" si="2"/>
        <v>0.61805555555555691</v>
      </c>
      <c r="X114" s="39"/>
      <c r="Y114"/>
      <c r="AA114" s="91" t="s">
        <v>69</v>
      </c>
      <c r="AD114" s="15">
        <f t="shared" si="3"/>
        <v>0.29166666666666613</v>
      </c>
      <c r="AE114" s="58"/>
    </row>
    <row r="115" spans="21:31" hidden="1" x14ac:dyDescent="0.45">
      <c r="U115"/>
      <c r="V115" s="96">
        <v>0.39930555555555602</v>
      </c>
      <c r="W115" s="96">
        <f t="shared" si="2"/>
        <v>0.6145833333333347</v>
      </c>
      <c r="X115" s="39"/>
      <c r="Y115"/>
      <c r="AA115" s="91" t="s">
        <v>71</v>
      </c>
      <c r="AD115" s="15">
        <f t="shared" si="3"/>
        <v>0.29513888888888834</v>
      </c>
      <c r="AE115" s="58"/>
    </row>
    <row r="116" spans="21:31" hidden="1" x14ac:dyDescent="0.45">
      <c r="U116"/>
      <c r="V116" s="96">
        <v>0.40277777777777801</v>
      </c>
      <c r="W116" s="96">
        <f t="shared" si="2"/>
        <v>0.61111111111111249</v>
      </c>
      <c r="X116" s="39"/>
      <c r="Y116"/>
      <c r="AA116" s="91" t="s">
        <v>72</v>
      </c>
      <c r="AD116" s="15">
        <f t="shared" si="3"/>
        <v>0.29861111111111055</v>
      </c>
      <c r="AE116" s="58"/>
    </row>
    <row r="117" spans="21:31" hidden="1" x14ac:dyDescent="0.45">
      <c r="U117"/>
      <c r="V117" s="96">
        <v>0.40625</v>
      </c>
      <c r="W117" s="96">
        <f t="shared" si="2"/>
        <v>0.60763888888889028</v>
      </c>
      <c r="X117" s="39"/>
      <c r="Y117"/>
      <c r="AA117" s="91" t="s">
        <v>136</v>
      </c>
      <c r="AD117" s="15">
        <f t="shared" si="3"/>
        <v>0.30208333333333276</v>
      </c>
      <c r="AE117" s="58"/>
    </row>
    <row r="118" spans="21:31" hidden="1" x14ac:dyDescent="0.45">
      <c r="U118"/>
      <c r="V118" s="96">
        <v>0.40972222222222199</v>
      </c>
      <c r="W118" s="96">
        <f t="shared" si="2"/>
        <v>0.60416666666666807</v>
      </c>
      <c r="X118" s="39"/>
      <c r="Y118"/>
      <c r="AA118" s="91" t="s">
        <v>77</v>
      </c>
      <c r="AD118" s="15">
        <f t="shared" si="3"/>
        <v>0.30555555555555497</v>
      </c>
      <c r="AE118" s="58"/>
    </row>
    <row r="119" spans="21:31" hidden="1" x14ac:dyDescent="0.45">
      <c r="U119"/>
      <c r="V119" s="96">
        <v>0.41319444444444398</v>
      </c>
      <c r="W119" s="96">
        <f t="shared" si="2"/>
        <v>0.60069444444444586</v>
      </c>
      <c r="X119" s="39"/>
      <c r="Y119"/>
      <c r="AA119" s="91" t="s">
        <v>75</v>
      </c>
      <c r="AD119" s="15">
        <f t="shared" si="3"/>
        <v>0.30902777777777718</v>
      </c>
      <c r="AE119" s="58"/>
    </row>
    <row r="120" spans="21:31" hidden="1" x14ac:dyDescent="0.45">
      <c r="U120"/>
      <c r="V120" s="96">
        <v>0.41666666666666702</v>
      </c>
      <c r="W120" s="96">
        <f t="shared" si="2"/>
        <v>0.59722222222222365</v>
      </c>
      <c r="X120" s="39"/>
      <c r="Y120"/>
      <c r="AA120" s="91" t="s">
        <v>40</v>
      </c>
      <c r="AD120" s="15">
        <f t="shared" si="3"/>
        <v>0.31249999999999939</v>
      </c>
      <c r="AE120" s="58"/>
    </row>
    <row r="121" spans="21:31" hidden="1" x14ac:dyDescent="0.45">
      <c r="U121"/>
      <c r="V121" s="96">
        <v>0.42013888888888901</v>
      </c>
      <c r="W121" s="96">
        <f t="shared" si="2"/>
        <v>0.59375000000000144</v>
      </c>
      <c r="X121" s="39"/>
      <c r="Y121"/>
      <c r="AA121" s="91" t="s">
        <v>67</v>
      </c>
      <c r="AD121" s="15">
        <f t="shared" si="3"/>
        <v>0.3159722222222216</v>
      </c>
      <c r="AE121" s="58"/>
    </row>
    <row r="122" spans="21:31" hidden="1" x14ac:dyDescent="0.45">
      <c r="U122"/>
      <c r="V122" s="96">
        <v>0.42361111111111099</v>
      </c>
      <c r="W122" s="96">
        <f t="shared" si="2"/>
        <v>0.59027777777777923</v>
      </c>
      <c r="X122" s="39"/>
      <c r="Y122"/>
      <c r="AA122" s="91" t="s">
        <v>42</v>
      </c>
      <c r="AD122" s="15">
        <f t="shared" si="3"/>
        <v>0.31944444444444381</v>
      </c>
      <c r="AE122" s="58"/>
    </row>
    <row r="123" spans="21:31" hidden="1" x14ac:dyDescent="0.45">
      <c r="U123"/>
      <c r="V123" s="96">
        <v>0.42708333333333298</v>
      </c>
      <c r="W123" s="96">
        <f t="shared" si="2"/>
        <v>0.58680555555555702</v>
      </c>
      <c r="X123" s="39"/>
      <c r="Y123"/>
      <c r="AA123" s="91" t="s">
        <v>137</v>
      </c>
      <c r="AD123" s="15">
        <f t="shared" si="3"/>
        <v>0.32291666666666602</v>
      </c>
      <c r="AE123" s="58"/>
    </row>
    <row r="124" spans="21:31" hidden="1" x14ac:dyDescent="0.45">
      <c r="U124"/>
      <c r="V124" s="96">
        <v>0.43055555555555602</v>
      </c>
      <c r="W124" s="96">
        <f t="shared" si="2"/>
        <v>0.58333333333333481</v>
      </c>
      <c r="X124" s="39"/>
      <c r="Y124"/>
      <c r="AA124" s="91" t="s">
        <v>89</v>
      </c>
      <c r="AD124" s="15">
        <f t="shared" si="3"/>
        <v>0.32638888888888823</v>
      </c>
      <c r="AE124" s="58"/>
    </row>
    <row r="125" spans="21:31" hidden="1" x14ac:dyDescent="0.45">
      <c r="U125"/>
      <c r="V125" s="96">
        <v>0.43402777777777801</v>
      </c>
      <c r="W125" s="96">
        <f t="shared" si="2"/>
        <v>0.5798611111111126</v>
      </c>
      <c r="X125" s="39"/>
      <c r="Y125"/>
      <c r="AA125" s="91" t="s">
        <v>138</v>
      </c>
      <c r="AD125" s="15">
        <f t="shared" si="3"/>
        <v>0.32986111111111044</v>
      </c>
      <c r="AE125" s="58"/>
    </row>
    <row r="126" spans="21:31" hidden="1" x14ac:dyDescent="0.45">
      <c r="U126"/>
      <c r="V126" s="96">
        <v>0.4375</v>
      </c>
      <c r="W126" s="96">
        <f t="shared" si="2"/>
        <v>0.57638888888889039</v>
      </c>
      <c r="X126" s="39"/>
      <c r="Y126"/>
      <c r="AA126" s="91" t="s">
        <v>96</v>
      </c>
      <c r="AD126" s="15">
        <f t="shared" si="3"/>
        <v>0.33333333333333265</v>
      </c>
      <c r="AE126" s="58"/>
    </row>
    <row r="127" spans="21:31" hidden="1" x14ac:dyDescent="0.45">
      <c r="U127"/>
      <c r="V127" s="96">
        <v>0.44097222222222199</v>
      </c>
      <c r="W127" s="96">
        <f t="shared" si="2"/>
        <v>0.57291666666666818</v>
      </c>
      <c r="X127" s="39"/>
      <c r="Y127"/>
      <c r="AA127" s="91" t="s">
        <v>97</v>
      </c>
      <c r="AD127" s="15">
        <f t="shared" si="3"/>
        <v>0.33680555555555486</v>
      </c>
      <c r="AE127" s="58"/>
    </row>
    <row r="128" spans="21:31" hidden="1" x14ac:dyDescent="0.45">
      <c r="U128"/>
      <c r="V128" s="96">
        <v>0.44444444444444398</v>
      </c>
      <c r="W128" s="96">
        <f t="shared" si="2"/>
        <v>0.56944444444444597</v>
      </c>
      <c r="X128" s="39"/>
      <c r="Y128"/>
      <c r="AA128" s="91" t="s">
        <v>68</v>
      </c>
      <c r="AD128" s="15">
        <f t="shared" si="3"/>
        <v>0.34027777777777707</v>
      </c>
      <c r="AE128" s="58"/>
    </row>
    <row r="129" spans="21:31" hidden="1" x14ac:dyDescent="0.45">
      <c r="U129"/>
      <c r="V129" s="96">
        <v>0.44791666666666702</v>
      </c>
      <c r="W129" s="96">
        <f t="shared" si="2"/>
        <v>0.56597222222222376</v>
      </c>
      <c r="X129" s="39"/>
      <c r="Y129"/>
      <c r="AA129" s="91" t="s">
        <v>74</v>
      </c>
      <c r="AD129" s="15">
        <f t="shared" si="3"/>
        <v>0.34374999999999928</v>
      </c>
      <c r="AE129" s="58"/>
    </row>
    <row r="130" spans="21:31" hidden="1" x14ac:dyDescent="0.45">
      <c r="U130"/>
      <c r="V130" s="96">
        <v>0.45138888888888901</v>
      </c>
      <c r="W130" s="96">
        <f t="shared" si="2"/>
        <v>0.56250000000000155</v>
      </c>
      <c r="X130" s="39"/>
      <c r="Y130"/>
      <c r="AA130" s="91" t="s">
        <v>83</v>
      </c>
      <c r="AD130" s="15">
        <f t="shared" si="3"/>
        <v>0.34722222222222149</v>
      </c>
      <c r="AE130" s="58"/>
    </row>
    <row r="131" spans="21:31" hidden="1" x14ac:dyDescent="0.45">
      <c r="U131"/>
      <c r="V131" s="96">
        <v>0.45486111111111099</v>
      </c>
      <c r="W131" s="96">
        <f t="shared" si="2"/>
        <v>0.55902777777777934</v>
      </c>
      <c r="X131" s="39"/>
      <c r="Y131"/>
      <c r="AA131" s="91" t="s">
        <v>100</v>
      </c>
      <c r="AD131" s="15">
        <f t="shared" si="3"/>
        <v>0.3506944444444437</v>
      </c>
      <c r="AE131" s="58"/>
    </row>
    <row r="132" spans="21:31" hidden="1" x14ac:dyDescent="0.45">
      <c r="U132"/>
      <c r="V132" s="96">
        <v>0.45833333333333298</v>
      </c>
      <c r="W132" s="96">
        <f t="shared" ref="W132:W195" si="4">IF(W131&lt;TIME(0,5,0),1,W131-TIME(0,5,0))</f>
        <v>0.55555555555555713</v>
      </c>
      <c r="X132" s="39"/>
      <c r="Y132"/>
      <c r="AA132" s="91" t="s">
        <v>109</v>
      </c>
      <c r="AD132" s="15">
        <f t="shared" si="3"/>
        <v>0.35416666666666591</v>
      </c>
      <c r="AE132" s="58"/>
    </row>
    <row r="133" spans="21:31" hidden="1" x14ac:dyDescent="0.45">
      <c r="U133"/>
      <c r="V133" s="96">
        <v>0.46180555555555602</v>
      </c>
      <c r="W133" s="96">
        <f t="shared" si="4"/>
        <v>0.55208333333333492</v>
      </c>
      <c r="X133" s="39"/>
      <c r="Y133"/>
      <c r="AA133" s="91" t="s">
        <v>111</v>
      </c>
      <c r="AD133" s="15">
        <f t="shared" si="3"/>
        <v>0.35763888888888812</v>
      </c>
      <c r="AE133" s="58"/>
    </row>
    <row r="134" spans="21:31" hidden="1" x14ac:dyDescent="0.45">
      <c r="U134"/>
      <c r="V134" s="96">
        <v>0.46527777777777801</v>
      </c>
      <c r="W134" s="96">
        <f t="shared" si="4"/>
        <v>0.54861111111111271</v>
      </c>
      <c r="X134" s="39"/>
      <c r="Y134"/>
      <c r="AA134" s="91" t="s">
        <v>62</v>
      </c>
      <c r="AD134" s="15">
        <f t="shared" si="3"/>
        <v>0.36111111111111033</v>
      </c>
      <c r="AE134" s="58"/>
    </row>
    <row r="135" spans="21:31" hidden="1" x14ac:dyDescent="0.45">
      <c r="U135"/>
      <c r="V135" s="96">
        <v>0.46875</v>
      </c>
      <c r="W135" s="96">
        <f t="shared" si="4"/>
        <v>0.5451388888888905</v>
      </c>
      <c r="X135" s="39"/>
      <c r="Y135"/>
      <c r="AA135" s="91" t="s">
        <v>105</v>
      </c>
      <c r="AD135" s="15">
        <f t="shared" ref="AD135:AD193" si="5">IF(AND(HOUR(AD134)=23,MINUTE(AD134)=55),0,AD134+TIME(0,5,0))</f>
        <v>0.36458333333333254</v>
      </c>
      <c r="AE135" s="58"/>
    </row>
    <row r="136" spans="21:31" hidden="1" x14ac:dyDescent="0.45">
      <c r="U136"/>
      <c r="V136" s="96">
        <v>0.47222222222222199</v>
      </c>
      <c r="W136" s="96">
        <f t="shared" si="4"/>
        <v>0.54166666666666829</v>
      </c>
      <c r="X136" s="39"/>
      <c r="Y136"/>
      <c r="AA136" s="91" t="s">
        <v>45</v>
      </c>
      <c r="AD136" s="15">
        <f t="shared" si="5"/>
        <v>0.36805555555555475</v>
      </c>
      <c r="AE136" s="58"/>
    </row>
    <row r="137" spans="21:31" hidden="1" x14ac:dyDescent="0.45">
      <c r="U137"/>
      <c r="V137" s="96">
        <v>0.47569444444444398</v>
      </c>
      <c r="W137" s="96">
        <f t="shared" si="4"/>
        <v>0.53819444444444609</v>
      </c>
      <c r="X137" s="39"/>
      <c r="Y137"/>
      <c r="AA137" s="91" t="s">
        <v>46</v>
      </c>
      <c r="AD137" s="15">
        <f t="shared" si="5"/>
        <v>0.37152777777777696</v>
      </c>
      <c r="AE137" s="58"/>
    </row>
    <row r="138" spans="21:31" hidden="1" x14ac:dyDescent="0.45">
      <c r="U138"/>
      <c r="V138" s="96">
        <v>0.47916666666666702</v>
      </c>
      <c r="W138" s="96">
        <f t="shared" si="4"/>
        <v>0.53472222222222388</v>
      </c>
      <c r="X138" s="39"/>
      <c r="Y138"/>
      <c r="AA138" s="91" t="s">
        <v>139</v>
      </c>
      <c r="AD138" s="15">
        <f t="shared" si="5"/>
        <v>0.37499999999999917</v>
      </c>
      <c r="AE138" s="58"/>
    </row>
    <row r="139" spans="21:31" hidden="1" x14ac:dyDescent="0.45">
      <c r="U139"/>
      <c r="V139" s="96">
        <v>0.48263888888888901</v>
      </c>
      <c r="W139" s="96">
        <f t="shared" si="4"/>
        <v>0.53125000000000167</v>
      </c>
      <c r="X139" s="39"/>
      <c r="Y139"/>
      <c r="AA139" s="92"/>
      <c r="AD139" s="15">
        <f t="shared" si="5"/>
        <v>0.37847222222222138</v>
      </c>
      <c r="AE139" s="58"/>
    </row>
    <row r="140" spans="21:31" hidden="1" x14ac:dyDescent="0.45">
      <c r="U140"/>
      <c r="V140" s="96">
        <v>0.48611111111111099</v>
      </c>
      <c r="W140" s="96">
        <f t="shared" si="4"/>
        <v>0.52777777777777946</v>
      </c>
      <c r="X140" s="39"/>
      <c r="Y140"/>
      <c r="AA140" s="92"/>
      <c r="AD140" s="15">
        <f t="shared" si="5"/>
        <v>0.38194444444444359</v>
      </c>
      <c r="AE140" s="58"/>
    </row>
    <row r="141" spans="21:31" hidden="1" x14ac:dyDescent="0.45">
      <c r="U141"/>
      <c r="V141" s="96">
        <v>0.48958333333333298</v>
      </c>
      <c r="W141" s="96">
        <f t="shared" si="4"/>
        <v>0.52430555555555725</v>
      </c>
      <c r="X141" s="39"/>
      <c r="Y141"/>
      <c r="AA141" s="92"/>
      <c r="AD141" s="15">
        <f t="shared" si="5"/>
        <v>0.3854166666666658</v>
      </c>
      <c r="AE141" s="58"/>
    </row>
    <row r="142" spans="21:31" hidden="1" x14ac:dyDescent="0.45">
      <c r="U142"/>
      <c r="V142" s="96">
        <v>0.49305555555555602</v>
      </c>
      <c r="W142" s="96">
        <f t="shared" si="4"/>
        <v>0.52083333333333504</v>
      </c>
      <c r="X142" s="39"/>
      <c r="Y142"/>
      <c r="AA142" s="92"/>
      <c r="AD142" s="15">
        <f t="shared" si="5"/>
        <v>0.38888888888888801</v>
      </c>
      <c r="AE142" s="58"/>
    </row>
    <row r="143" spans="21:31" hidden="1" x14ac:dyDescent="0.45">
      <c r="U143"/>
      <c r="V143" s="96">
        <v>0.49652777777777801</v>
      </c>
      <c r="W143" s="96">
        <f t="shared" si="4"/>
        <v>0.51736111111111283</v>
      </c>
      <c r="X143" s="39"/>
      <c r="Y143"/>
      <c r="AA143" s="92"/>
      <c r="AD143" s="15">
        <f t="shared" si="5"/>
        <v>0.39236111111111022</v>
      </c>
      <c r="AE143" s="58"/>
    </row>
    <row r="144" spans="21:31" hidden="1" x14ac:dyDescent="0.45">
      <c r="U144"/>
      <c r="V144" s="96">
        <v>0.5</v>
      </c>
      <c r="W144" s="96">
        <f t="shared" si="4"/>
        <v>0.51388888888889062</v>
      </c>
      <c r="X144" s="39"/>
      <c r="Y144"/>
      <c r="AA144" s="92"/>
      <c r="AD144" s="15">
        <f t="shared" si="5"/>
        <v>0.39583333333333243</v>
      </c>
      <c r="AE144" s="58"/>
    </row>
    <row r="145" spans="21:31" hidden="1" x14ac:dyDescent="0.45">
      <c r="U145"/>
      <c r="V145" s="96">
        <v>0.50347222222222199</v>
      </c>
      <c r="W145" s="96">
        <f t="shared" si="4"/>
        <v>0.51041666666666841</v>
      </c>
      <c r="X145" s="39"/>
      <c r="Y145"/>
      <c r="AA145" s="92"/>
      <c r="AD145" s="15">
        <f t="shared" si="5"/>
        <v>0.39930555555555464</v>
      </c>
      <c r="AE145" s="58"/>
    </row>
    <row r="146" spans="21:31" hidden="1" x14ac:dyDescent="0.45">
      <c r="U146"/>
      <c r="V146" s="96">
        <v>0.50694444444444398</v>
      </c>
      <c r="W146" s="96">
        <f t="shared" si="4"/>
        <v>0.5069444444444462</v>
      </c>
      <c r="X146" s="39"/>
      <c r="Y146"/>
      <c r="AA146" s="92"/>
      <c r="AD146" s="15">
        <f t="shared" si="5"/>
        <v>0.40277777777777685</v>
      </c>
      <c r="AE146" s="58"/>
    </row>
    <row r="147" spans="21:31" hidden="1" x14ac:dyDescent="0.45">
      <c r="U147"/>
      <c r="V147" s="96">
        <v>0.51041666666666696</v>
      </c>
      <c r="W147" s="96">
        <f t="shared" si="4"/>
        <v>0.50347222222222399</v>
      </c>
      <c r="X147" s="39"/>
      <c r="Y147"/>
      <c r="AA147" s="92"/>
      <c r="AD147" s="15">
        <f t="shared" si="5"/>
        <v>0.40624999999999906</v>
      </c>
      <c r="AE147" s="58"/>
    </row>
    <row r="148" spans="21:31" hidden="1" x14ac:dyDescent="0.45">
      <c r="U148"/>
      <c r="V148" s="96">
        <v>0.51388888888888895</v>
      </c>
      <c r="W148" s="96">
        <f t="shared" si="4"/>
        <v>0.50000000000000178</v>
      </c>
      <c r="X148" s="39"/>
      <c r="Y148"/>
      <c r="AA148" s="92"/>
      <c r="AD148" s="15">
        <f t="shared" si="5"/>
        <v>0.40972222222222127</v>
      </c>
      <c r="AE148" s="58"/>
    </row>
    <row r="149" spans="21:31" hidden="1" x14ac:dyDescent="0.45">
      <c r="U149"/>
      <c r="V149" s="96">
        <v>0.51736111111111105</v>
      </c>
      <c r="W149" s="96">
        <f t="shared" si="4"/>
        <v>0.49652777777777957</v>
      </c>
      <c r="X149" s="39"/>
      <c r="Y149"/>
      <c r="AA149" s="92"/>
      <c r="AD149" s="15">
        <f t="shared" si="5"/>
        <v>0.41319444444444348</v>
      </c>
      <c r="AE149" s="58"/>
    </row>
    <row r="150" spans="21:31" hidden="1" x14ac:dyDescent="0.45">
      <c r="U150"/>
      <c r="V150" s="96">
        <v>0.52083333333333304</v>
      </c>
      <c r="W150" s="96">
        <f t="shared" si="4"/>
        <v>0.49305555555555736</v>
      </c>
      <c r="X150" s="39"/>
      <c r="Y150"/>
      <c r="AA150" s="92"/>
      <c r="AD150" s="15">
        <f t="shared" si="5"/>
        <v>0.41666666666666569</v>
      </c>
      <c r="AE150" s="58"/>
    </row>
    <row r="151" spans="21:31" hidden="1" x14ac:dyDescent="0.45">
      <c r="U151"/>
      <c r="V151" s="96">
        <v>0.52430555555555602</v>
      </c>
      <c r="W151" s="96">
        <f t="shared" si="4"/>
        <v>0.48958333333333515</v>
      </c>
      <c r="X151" s="39"/>
      <c r="Y151"/>
      <c r="AA151" s="92"/>
      <c r="AD151" s="15">
        <f t="shared" si="5"/>
        <v>0.4201388888888879</v>
      </c>
      <c r="AE151" s="58"/>
    </row>
    <row r="152" spans="21:31" hidden="1" x14ac:dyDescent="0.45">
      <c r="U152"/>
      <c r="V152" s="96">
        <v>0.52777777777777801</v>
      </c>
      <c r="W152" s="96">
        <f t="shared" si="4"/>
        <v>0.48611111111111294</v>
      </c>
      <c r="X152" s="39"/>
      <c r="Y152"/>
      <c r="AA152" s="92"/>
      <c r="AD152" s="15">
        <f t="shared" si="5"/>
        <v>0.42361111111111011</v>
      </c>
      <c r="AE152" s="58"/>
    </row>
    <row r="153" spans="21:31" hidden="1" x14ac:dyDescent="0.45">
      <c r="U153"/>
      <c r="V153" s="96">
        <v>0.53125</v>
      </c>
      <c r="W153" s="96">
        <f t="shared" si="4"/>
        <v>0.48263888888889073</v>
      </c>
      <c r="X153" s="39"/>
      <c r="Y153"/>
      <c r="AA153" s="92"/>
      <c r="AD153" s="15">
        <f t="shared" si="5"/>
        <v>0.42708333333333232</v>
      </c>
      <c r="AE153" s="58"/>
    </row>
    <row r="154" spans="21:31" hidden="1" x14ac:dyDescent="0.45">
      <c r="U154"/>
      <c r="V154" s="96">
        <v>0.53472222222222199</v>
      </c>
      <c r="W154" s="96">
        <f t="shared" si="4"/>
        <v>0.47916666666666852</v>
      </c>
      <c r="X154" s="39"/>
      <c r="Y154"/>
      <c r="AA154" s="92"/>
      <c r="AD154" s="15">
        <f t="shared" si="5"/>
        <v>0.43055555555555453</v>
      </c>
      <c r="AE154" s="58"/>
    </row>
    <row r="155" spans="21:31" hidden="1" x14ac:dyDescent="0.45">
      <c r="U155"/>
      <c r="V155" s="96">
        <v>0.53819444444444398</v>
      </c>
      <c r="W155" s="96">
        <f t="shared" si="4"/>
        <v>0.47569444444444631</v>
      </c>
      <c r="X155" s="39"/>
      <c r="Y155"/>
      <c r="AA155" s="92"/>
      <c r="AD155" s="15">
        <f t="shared" si="5"/>
        <v>0.43402777777777674</v>
      </c>
      <c r="AE155" s="58"/>
    </row>
    <row r="156" spans="21:31" hidden="1" x14ac:dyDescent="0.45">
      <c r="U156"/>
      <c r="V156" s="96">
        <v>0.54166666666666696</v>
      </c>
      <c r="W156" s="96">
        <f t="shared" si="4"/>
        <v>0.4722222222222241</v>
      </c>
      <c r="X156" s="39"/>
      <c r="Y156"/>
      <c r="AA156" s="92"/>
      <c r="AD156" s="15">
        <f t="shared" si="5"/>
        <v>0.43749999999999895</v>
      </c>
      <c r="AE156" s="58"/>
    </row>
    <row r="157" spans="21:31" hidden="1" x14ac:dyDescent="0.45">
      <c r="U157"/>
      <c r="V157" s="96">
        <v>0.54513888888888895</v>
      </c>
      <c r="W157" s="96">
        <f t="shared" si="4"/>
        <v>0.46875000000000189</v>
      </c>
      <c r="X157" s="39"/>
      <c r="Y157"/>
      <c r="AA157" s="92"/>
      <c r="AD157" s="15">
        <f t="shared" si="5"/>
        <v>0.44097222222222116</v>
      </c>
      <c r="AE157" s="58"/>
    </row>
    <row r="158" spans="21:31" hidden="1" x14ac:dyDescent="0.45">
      <c r="U158"/>
      <c r="V158" s="96">
        <v>0.54861111111111105</v>
      </c>
      <c r="W158" s="96">
        <f t="shared" si="4"/>
        <v>0.46527777777777968</v>
      </c>
      <c r="X158" s="39"/>
      <c r="Y158"/>
      <c r="AA158" s="92"/>
      <c r="AD158" s="15">
        <f t="shared" si="5"/>
        <v>0.44444444444444337</v>
      </c>
      <c r="AE158" s="58"/>
    </row>
    <row r="159" spans="21:31" hidden="1" x14ac:dyDescent="0.45">
      <c r="U159"/>
      <c r="V159" s="96">
        <v>0.55208333333333304</v>
      </c>
      <c r="W159" s="96">
        <f t="shared" si="4"/>
        <v>0.46180555555555747</v>
      </c>
      <c r="X159" s="39"/>
      <c r="Y159"/>
      <c r="AA159" s="92"/>
      <c r="AD159" s="15">
        <f t="shared" si="5"/>
        <v>0.44791666666666557</v>
      </c>
      <c r="AE159" s="58"/>
    </row>
    <row r="160" spans="21:31" hidden="1" x14ac:dyDescent="0.45">
      <c r="U160"/>
      <c r="V160" s="96">
        <v>0.55555555555555602</v>
      </c>
      <c r="W160" s="96">
        <f t="shared" si="4"/>
        <v>0.45833333333333526</v>
      </c>
      <c r="X160" s="39"/>
      <c r="Y160"/>
      <c r="AA160" s="92"/>
      <c r="AD160" s="15">
        <f t="shared" si="5"/>
        <v>0.45138888888888778</v>
      </c>
      <c r="AE160" s="58"/>
    </row>
    <row r="161" spans="21:31" hidden="1" x14ac:dyDescent="0.45">
      <c r="U161"/>
      <c r="V161" s="96">
        <v>0.55902777777777801</v>
      </c>
      <c r="W161" s="96">
        <f t="shared" si="4"/>
        <v>0.45486111111111305</v>
      </c>
      <c r="X161" s="39"/>
      <c r="Y161"/>
      <c r="AA161" s="92"/>
      <c r="AD161" s="15">
        <f t="shared" si="5"/>
        <v>0.45486111111110999</v>
      </c>
      <c r="AE161" s="58"/>
    </row>
    <row r="162" spans="21:31" hidden="1" x14ac:dyDescent="0.45">
      <c r="U162"/>
      <c r="V162" s="96">
        <v>0.5625</v>
      </c>
      <c r="W162" s="96">
        <f t="shared" si="4"/>
        <v>0.45138888888889084</v>
      </c>
      <c r="X162" s="39"/>
      <c r="Y162"/>
      <c r="AA162" s="92"/>
      <c r="AD162" s="15">
        <f t="shared" si="5"/>
        <v>0.4583333333333322</v>
      </c>
      <c r="AE162" s="58"/>
    </row>
    <row r="163" spans="21:31" hidden="1" x14ac:dyDescent="0.45">
      <c r="U163"/>
      <c r="V163" s="96">
        <v>0.56597222222222199</v>
      </c>
      <c r="W163" s="96">
        <f t="shared" si="4"/>
        <v>0.44791666666666863</v>
      </c>
      <c r="X163" s="39"/>
      <c r="Y163"/>
      <c r="AA163" s="92"/>
      <c r="AD163" s="15">
        <f t="shared" si="5"/>
        <v>0.46180555555555441</v>
      </c>
      <c r="AE163" s="58"/>
    </row>
    <row r="164" spans="21:31" hidden="1" x14ac:dyDescent="0.45">
      <c r="U164"/>
      <c r="V164" s="96">
        <v>0.56944444444444398</v>
      </c>
      <c r="W164" s="96">
        <f t="shared" si="4"/>
        <v>0.44444444444444642</v>
      </c>
      <c r="X164" s="39"/>
      <c r="Y164"/>
      <c r="AA164" s="92"/>
      <c r="AD164" s="15">
        <f t="shared" si="5"/>
        <v>0.46527777777777662</v>
      </c>
      <c r="AE164" s="58"/>
    </row>
    <row r="165" spans="21:31" hidden="1" x14ac:dyDescent="0.45">
      <c r="U165"/>
      <c r="V165" s="96">
        <v>0.57291666666666696</v>
      </c>
      <c r="W165" s="96">
        <f t="shared" si="4"/>
        <v>0.44097222222222421</v>
      </c>
      <c r="X165" s="39"/>
      <c r="Y165"/>
      <c r="AA165" s="92"/>
      <c r="AD165" s="15">
        <f t="shared" si="5"/>
        <v>0.46874999999999883</v>
      </c>
      <c r="AE165" s="58"/>
    </row>
    <row r="166" spans="21:31" hidden="1" x14ac:dyDescent="0.45">
      <c r="U166"/>
      <c r="V166" s="96">
        <v>0.57638888888888895</v>
      </c>
      <c r="W166" s="96">
        <f t="shared" si="4"/>
        <v>0.437500000000002</v>
      </c>
      <c r="X166" s="39"/>
      <c r="Y166"/>
      <c r="AA166" s="92"/>
      <c r="AD166" s="15">
        <f t="shared" si="5"/>
        <v>0.47222222222222104</v>
      </c>
      <c r="AE166" s="58"/>
    </row>
    <row r="167" spans="21:31" hidden="1" x14ac:dyDescent="0.45">
      <c r="U167"/>
      <c r="V167" s="96">
        <v>0.57986111111111105</v>
      </c>
      <c r="W167" s="96">
        <f t="shared" si="4"/>
        <v>0.43402777777777979</v>
      </c>
      <c r="X167" s="39"/>
      <c r="Y167"/>
      <c r="AA167" s="92"/>
      <c r="AD167" s="15">
        <f t="shared" si="5"/>
        <v>0.47569444444444325</v>
      </c>
      <c r="AE167" s="58"/>
    </row>
    <row r="168" spans="21:31" hidden="1" x14ac:dyDescent="0.45">
      <c r="U168"/>
      <c r="V168" s="96">
        <v>0.58333333333333304</v>
      </c>
      <c r="W168" s="96">
        <f t="shared" si="4"/>
        <v>0.43055555555555758</v>
      </c>
      <c r="X168" s="39"/>
      <c r="Y168"/>
      <c r="AA168" s="92"/>
      <c r="AD168" s="15">
        <f t="shared" si="5"/>
        <v>0.47916666666666546</v>
      </c>
      <c r="AE168" s="58"/>
    </row>
    <row r="169" spans="21:31" hidden="1" x14ac:dyDescent="0.45">
      <c r="U169"/>
      <c r="V169" s="96">
        <v>0.58680555555555503</v>
      </c>
      <c r="W169" s="96">
        <f t="shared" si="4"/>
        <v>0.42708333333333537</v>
      </c>
      <c r="X169" s="39"/>
      <c r="Y169"/>
      <c r="AA169" s="92"/>
      <c r="AD169" s="15">
        <f t="shared" si="5"/>
        <v>0.48263888888888767</v>
      </c>
      <c r="AE169" s="58"/>
    </row>
    <row r="170" spans="21:31" hidden="1" x14ac:dyDescent="0.45">
      <c r="U170"/>
      <c r="V170" s="96">
        <v>0.59027777777777801</v>
      </c>
      <c r="W170" s="96">
        <f t="shared" si="4"/>
        <v>0.42361111111111316</v>
      </c>
      <c r="X170" s="39"/>
      <c r="Y170"/>
      <c r="AA170" s="92"/>
      <c r="AD170" s="15">
        <f t="shared" si="5"/>
        <v>0.48611111111110988</v>
      </c>
      <c r="AE170" s="58"/>
    </row>
    <row r="171" spans="21:31" hidden="1" x14ac:dyDescent="0.45">
      <c r="U171"/>
      <c r="V171" s="96">
        <v>0.59375</v>
      </c>
      <c r="W171" s="96">
        <f t="shared" si="4"/>
        <v>0.42013888888889095</v>
      </c>
      <c r="X171" s="39"/>
      <c r="Y171"/>
      <c r="AA171" s="92"/>
      <c r="AD171" s="15">
        <f t="shared" si="5"/>
        <v>0.48958333333333209</v>
      </c>
      <c r="AE171" s="58"/>
    </row>
    <row r="172" spans="21:31" hidden="1" x14ac:dyDescent="0.45">
      <c r="U172"/>
      <c r="V172" s="96">
        <v>0.59722222222222199</v>
      </c>
      <c r="W172" s="96">
        <f t="shared" si="4"/>
        <v>0.41666666666666874</v>
      </c>
      <c r="X172" s="39"/>
      <c r="Y172"/>
      <c r="AA172" s="92"/>
      <c r="AD172" s="15">
        <f t="shared" si="5"/>
        <v>0.4930555555555543</v>
      </c>
      <c r="AE172" s="58"/>
    </row>
    <row r="173" spans="21:31" hidden="1" x14ac:dyDescent="0.45">
      <c r="U173"/>
      <c r="V173" s="96">
        <v>0.60069444444444398</v>
      </c>
      <c r="W173" s="96">
        <f t="shared" si="4"/>
        <v>0.41319444444444653</v>
      </c>
      <c r="X173" s="39"/>
      <c r="Y173"/>
      <c r="AA173" s="92"/>
      <c r="AD173" s="15">
        <f t="shared" si="5"/>
        <v>0.49652777777777651</v>
      </c>
      <c r="AE173" s="58"/>
    </row>
    <row r="174" spans="21:31" hidden="1" x14ac:dyDescent="0.45">
      <c r="U174"/>
      <c r="V174" s="96">
        <v>0.60416666666666696</v>
      </c>
      <c r="W174" s="96">
        <f t="shared" si="4"/>
        <v>0.40972222222222432</v>
      </c>
      <c r="X174" s="39"/>
      <c r="Y174"/>
      <c r="AA174" s="92"/>
      <c r="AD174" s="15">
        <f t="shared" si="5"/>
        <v>0.49999999999999872</v>
      </c>
      <c r="AE174" s="58"/>
    </row>
    <row r="175" spans="21:31" hidden="1" x14ac:dyDescent="0.45">
      <c r="U175"/>
      <c r="V175" s="96">
        <v>0.60763888888888895</v>
      </c>
      <c r="W175" s="96">
        <f t="shared" si="4"/>
        <v>0.40625000000000211</v>
      </c>
      <c r="X175" s="39"/>
      <c r="Y175"/>
      <c r="AA175" s="92"/>
      <c r="AD175" s="15">
        <f t="shared" si="5"/>
        <v>0.50347222222222099</v>
      </c>
      <c r="AE175" s="58"/>
    </row>
    <row r="176" spans="21:31" hidden="1" x14ac:dyDescent="0.45">
      <c r="U176"/>
      <c r="V176" s="96">
        <v>0.61111111111111105</v>
      </c>
      <c r="W176" s="96">
        <f t="shared" si="4"/>
        <v>0.4027777777777799</v>
      </c>
      <c r="X176" s="39"/>
      <c r="Y176"/>
      <c r="AA176" s="92"/>
      <c r="AD176" s="15">
        <f t="shared" si="5"/>
        <v>0.5069444444444432</v>
      </c>
      <c r="AE176" s="58"/>
    </row>
    <row r="177" spans="21:31" hidden="1" x14ac:dyDescent="0.45">
      <c r="U177"/>
      <c r="V177" s="96">
        <v>0.61458333333333304</v>
      </c>
      <c r="W177" s="96">
        <f t="shared" si="4"/>
        <v>0.39930555555555769</v>
      </c>
      <c r="X177" s="39"/>
      <c r="Y177"/>
      <c r="AA177" s="92"/>
      <c r="AD177" s="15">
        <f t="shared" si="5"/>
        <v>0.51041666666666541</v>
      </c>
      <c r="AE177" s="58"/>
    </row>
    <row r="178" spans="21:31" hidden="1" x14ac:dyDescent="0.45">
      <c r="U178"/>
      <c r="V178" s="96">
        <v>0.61805555555555503</v>
      </c>
      <c r="W178" s="96">
        <f t="shared" si="4"/>
        <v>0.39583333333333548</v>
      </c>
      <c r="X178" s="39"/>
      <c r="Y178"/>
      <c r="AA178" s="92"/>
      <c r="AD178" s="15">
        <f t="shared" si="5"/>
        <v>0.51388888888888762</v>
      </c>
      <c r="AE178" s="58"/>
    </row>
    <row r="179" spans="21:31" hidden="1" x14ac:dyDescent="0.45">
      <c r="U179"/>
      <c r="V179" s="96">
        <v>0.62152777777777801</v>
      </c>
      <c r="W179" s="96">
        <f t="shared" si="4"/>
        <v>0.39236111111111327</v>
      </c>
      <c r="X179" s="39"/>
      <c r="Y179"/>
      <c r="AA179" s="92"/>
      <c r="AD179" s="15">
        <f t="shared" si="5"/>
        <v>0.51736111111110983</v>
      </c>
      <c r="AE179" s="58"/>
    </row>
    <row r="180" spans="21:31" hidden="1" x14ac:dyDescent="0.45">
      <c r="U180"/>
      <c r="V180" s="96">
        <v>0.625</v>
      </c>
      <c r="W180" s="96">
        <f t="shared" si="4"/>
        <v>0.38888888888889106</v>
      </c>
      <c r="X180" s="39"/>
      <c r="Y180"/>
      <c r="AA180" s="92"/>
      <c r="AD180" s="15">
        <f t="shared" si="5"/>
        <v>0.52083333333333204</v>
      </c>
      <c r="AE180" s="58"/>
    </row>
    <row r="181" spans="21:31" hidden="1" x14ac:dyDescent="0.45">
      <c r="U181"/>
      <c r="V181" s="96">
        <v>0.62847222222222199</v>
      </c>
      <c r="W181" s="96">
        <f t="shared" si="4"/>
        <v>0.38541666666666885</v>
      </c>
      <c r="X181" s="39"/>
      <c r="Y181"/>
      <c r="AA181" s="92"/>
      <c r="AD181" s="15">
        <f t="shared" si="5"/>
        <v>0.52430555555555425</v>
      </c>
      <c r="AE181" s="58"/>
    </row>
    <row r="182" spans="21:31" hidden="1" x14ac:dyDescent="0.45">
      <c r="U182"/>
      <c r="V182" s="96">
        <v>0.63194444444444398</v>
      </c>
      <c r="W182" s="96">
        <f t="shared" si="4"/>
        <v>0.38194444444444664</v>
      </c>
      <c r="X182" s="39"/>
      <c r="Y182"/>
      <c r="AA182" s="92"/>
      <c r="AD182" s="15">
        <f t="shared" si="5"/>
        <v>0.52777777777777646</v>
      </c>
      <c r="AE182" s="58"/>
    </row>
    <row r="183" spans="21:31" hidden="1" x14ac:dyDescent="0.45">
      <c r="U183"/>
      <c r="V183" s="96">
        <v>0.63541666666666696</v>
      </c>
      <c r="W183" s="96">
        <f t="shared" si="4"/>
        <v>0.37847222222222443</v>
      </c>
      <c r="X183" s="39"/>
      <c r="Y183"/>
      <c r="AA183" s="92"/>
      <c r="AD183" s="15">
        <f t="shared" si="5"/>
        <v>0.53124999999999867</v>
      </c>
      <c r="AE183" s="58"/>
    </row>
    <row r="184" spans="21:31" hidden="1" x14ac:dyDescent="0.45">
      <c r="U184"/>
      <c r="V184" s="96">
        <v>0.63888888888888895</v>
      </c>
      <c r="W184" s="96">
        <f t="shared" si="4"/>
        <v>0.37500000000000222</v>
      </c>
      <c r="X184" s="39"/>
      <c r="Y184"/>
      <c r="AA184" s="92"/>
      <c r="AD184" s="15">
        <f t="shared" si="5"/>
        <v>0.53472222222222088</v>
      </c>
      <c r="AE184" s="58"/>
    </row>
    <row r="185" spans="21:31" hidden="1" x14ac:dyDescent="0.45">
      <c r="U185"/>
      <c r="V185" s="96">
        <v>0.64236111111111105</v>
      </c>
      <c r="W185" s="96">
        <f t="shared" si="4"/>
        <v>0.37152777777778001</v>
      </c>
      <c r="X185" s="39"/>
      <c r="Y185"/>
      <c r="AA185" s="92"/>
      <c r="AD185" s="15">
        <f t="shared" si="5"/>
        <v>0.53819444444444309</v>
      </c>
      <c r="AE185" s="58"/>
    </row>
    <row r="186" spans="21:31" hidden="1" x14ac:dyDescent="0.45">
      <c r="U186"/>
      <c r="V186" s="96">
        <v>0.64583333333333304</v>
      </c>
      <c r="W186" s="96">
        <f t="shared" si="4"/>
        <v>0.3680555555555578</v>
      </c>
      <c r="X186" s="39"/>
      <c r="Y186"/>
      <c r="AA186" s="92"/>
      <c r="AD186" s="15">
        <f t="shared" si="5"/>
        <v>0.5416666666666653</v>
      </c>
      <c r="AE186" s="58"/>
    </row>
    <row r="187" spans="21:31" hidden="1" x14ac:dyDescent="0.45">
      <c r="U187"/>
      <c r="V187" s="96">
        <v>0.64930555555555503</v>
      </c>
      <c r="W187" s="96">
        <f t="shared" si="4"/>
        <v>0.36458333333333559</v>
      </c>
      <c r="X187" s="39"/>
      <c r="Y187"/>
      <c r="AA187" s="92"/>
      <c r="AD187" s="15">
        <f t="shared" si="5"/>
        <v>0.54513888888888751</v>
      </c>
      <c r="AE187" s="58"/>
    </row>
    <row r="188" spans="21:31" hidden="1" x14ac:dyDescent="0.45">
      <c r="U188"/>
      <c r="V188" s="96">
        <v>0.65277777777777801</v>
      </c>
      <c r="W188" s="96">
        <f t="shared" si="4"/>
        <v>0.36111111111111338</v>
      </c>
      <c r="X188" s="39"/>
      <c r="Y188"/>
      <c r="AA188" s="92"/>
      <c r="AD188" s="15">
        <f t="shared" si="5"/>
        <v>0.54861111111110972</v>
      </c>
      <c r="AE188" s="58"/>
    </row>
    <row r="189" spans="21:31" hidden="1" x14ac:dyDescent="0.45">
      <c r="U189"/>
      <c r="V189" s="96">
        <v>0.65625</v>
      </c>
      <c r="W189" s="96">
        <f t="shared" si="4"/>
        <v>0.35763888888889117</v>
      </c>
      <c r="X189" s="39"/>
      <c r="Y189"/>
      <c r="AA189" s="92"/>
      <c r="AD189" s="15">
        <f t="shared" si="5"/>
        <v>0.55208333333333193</v>
      </c>
      <c r="AE189" s="58"/>
    </row>
    <row r="190" spans="21:31" hidden="1" x14ac:dyDescent="0.45">
      <c r="U190"/>
      <c r="V190" s="96">
        <v>0.65972222222222199</v>
      </c>
      <c r="W190" s="96">
        <f t="shared" si="4"/>
        <v>0.35416666666666896</v>
      </c>
      <c r="X190" s="39"/>
      <c r="Y190"/>
      <c r="AA190" s="92"/>
      <c r="AD190" s="15">
        <f t="shared" si="5"/>
        <v>0.55555555555555414</v>
      </c>
      <c r="AE190" s="58"/>
    </row>
    <row r="191" spans="21:31" hidden="1" x14ac:dyDescent="0.45">
      <c r="U191"/>
      <c r="V191" s="96">
        <v>0.66319444444444398</v>
      </c>
      <c r="W191" s="96">
        <f t="shared" si="4"/>
        <v>0.35069444444444675</v>
      </c>
      <c r="X191" s="39"/>
      <c r="Y191"/>
      <c r="AA191" s="92"/>
      <c r="AD191" s="15">
        <f t="shared" si="5"/>
        <v>0.55902777777777635</v>
      </c>
      <c r="AE191" s="58"/>
    </row>
    <row r="192" spans="21:31" hidden="1" x14ac:dyDescent="0.45">
      <c r="U192"/>
      <c r="V192" s="96">
        <v>0.66666666666666696</v>
      </c>
      <c r="W192" s="96">
        <f t="shared" si="4"/>
        <v>0.34722222222222454</v>
      </c>
      <c r="X192" s="39"/>
      <c r="Y192"/>
      <c r="AA192" s="92"/>
      <c r="AD192" s="15">
        <f t="shared" si="5"/>
        <v>0.56249999999999856</v>
      </c>
      <c r="AE192" s="58"/>
    </row>
    <row r="193" spans="21:31" hidden="1" x14ac:dyDescent="0.45">
      <c r="U193"/>
      <c r="V193" s="96">
        <v>0.67013888888888895</v>
      </c>
      <c r="W193" s="96">
        <f t="shared" si="4"/>
        <v>0.34375000000000233</v>
      </c>
      <c r="X193" s="39"/>
      <c r="Y193"/>
      <c r="AA193" s="92"/>
      <c r="AD193" s="15">
        <f t="shared" si="5"/>
        <v>0.56597222222222077</v>
      </c>
      <c r="AE193" s="58"/>
    </row>
    <row r="194" spans="21:31" hidden="1" x14ac:dyDescent="0.45">
      <c r="U194"/>
      <c r="V194" s="96">
        <v>0.67361111111111105</v>
      </c>
      <c r="W194" s="96">
        <f t="shared" si="4"/>
        <v>0.34027777777778012</v>
      </c>
      <c r="X194" s="39"/>
      <c r="Y194"/>
      <c r="AA194" s="92"/>
      <c r="AD194" s="15">
        <f>IF(AND(HOUR(AD193)=23,MINUTE(AD193)=55),0,AD193+TIME(0,5,0))</f>
        <v>0.56944444444444298</v>
      </c>
      <c r="AE194" s="58"/>
    </row>
    <row r="195" spans="21:31" hidden="1" x14ac:dyDescent="0.45">
      <c r="U195"/>
      <c r="V195" s="96">
        <v>0.67708333333333304</v>
      </c>
      <c r="W195" s="96">
        <f t="shared" si="4"/>
        <v>0.33680555555555791</v>
      </c>
      <c r="X195" s="39"/>
      <c r="Y195"/>
      <c r="AA195" s="92"/>
      <c r="AD195" s="15">
        <f t="shared" ref="AD195:AD258" si="6">IF(AND(HOUR(AD194)=23,MINUTE(AD194)=55),0,AD194+TIME(0,5,0))</f>
        <v>0.57291666666666519</v>
      </c>
      <c r="AE195" s="58"/>
    </row>
    <row r="196" spans="21:31" hidden="1" x14ac:dyDescent="0.45">
      <c r="U196"/>
      <c r="V196" s="96">
        <v>0.68055555555555503</v>
      </c>
      <c r="W196" s="96">
        <f t="shared" ref="W196:W259" si="7">IF(W195&lt;TIME(0,5,0),1,W195-TIME(0,5,0))</f>
        <v>0.3333333333333357</v>
      </c>
      <c r="X196" s="39"/>
      <c r="Y196"/>
      <c r="AA196" s="92"/>
      <c r="AD196" s="15">
        <f t="shared" si="6"/>
        <v>0.5763888888888874</v>
      </c>
      <c r="AE196" s="58"/>
    </row>
    <row r="197" spans="21:31" hidden="1" x14ac:dyDescent="0.45">
      <c r="U197"/>
      <c r="V197" s="96">
        <v>0.68402777777777801</v>
      </c>
      <c r="W197" s="96">
        <f t="shared" si="7"/>
        <v>0.32986111111111349</v>
      </c>
      <c r="X197" s="39"/>
      <c r="Y197"/>
      <c r="AA197" s="92"/>
      <c r="AD197" s="15">
        <f t="shared" si="6"/>
        <v>0.57986111111110961</v>
      </c>
      <c r="AE197" s="58"/>
    </row>
    <row r="198" spans="21:31" hidden="1" x14ac:dyDescent="0.45">
      <c r="U198"/>
      <c r="V198" s="96">
        <v>0.6875</v>
      </c>
      <c r="W198" s="96">
        <f t="shared" si="7"/>
        <v>0.32638888888889128</v>
      </c>
      <c r="X198" s="39"/>
      <c r="Y198"/>
      <c r="AA198" s="92"/>
      <c r="AD198" s="15">
        <f t="shared" si="6"/>
        <v>0.58333333333333182</v>
      </c>
      <c r="AE198" s="58"/>
    </row>
    <row r="199" spans="21:31" hidden="1" x14ac:dyDescent="0.45">
      <c r="U199"/>
      <c r="V199" s="96">
        <v>0.69097222222222199</v>
      </c>
      <c r="W199" s="96">
        <f t="shared" si="7"/>
        <v>0.32291666666666907</v>
      </c>
      <c r="X199" s="39"/>
      <c r="Y199"/>
      <c r="AA199" s="92"/>
      <c r="AD199" s="15">
        <f t="shared" si="6"/>
        <v>0.58680555555555403</v>
      </c>
      <c r="AE199" s="58"/>
    </row>
    <row r="200" spans="21:31" hidden="1" x14ac:dyDescent="0.45">
      <c r="U200"/>
      <c r="V200" s="96">
        <v>0.69444444444444398</v>
      </c>
      <c r="W200" s="96">
        <f t="shared" si="7"/>
        <v>0.31944444444444686</v>
      </c>
      <c r="X200" s="39"/>
      <c r="Y200"/>
      <c r="AA200" s="92"/>
      <c r="AD200" s="15">
        <f t="shared" si="6"/>
        <v>0.59027777777777624</v>
      </c>
      <c r="AE200" s="58"/>
    </row>
    <row r="201" spans="21:31" hidden="1" x14ac:dyDescent="0.45">
      <c r="U201"/>
      <c r="V201" s="96">
        <v>0.69791666666666696</v>
      </c>
      <c r="W201" s="96">
        <f t="shared" si="7"/>
        <v>0.31597222222222465</v>
      </c>
      <c r="X201" s="39"/>
      <c r="Y201"/>
      <c r="AA201" s="92"/>
      <c r="AD201" s="15">
        <f t="shared" si="6"/>
        <v>0.59374999999999845</v>
      </c>
      <c r="AE201" s="58"/>
    </row>
    <row r="202" spans="21:31" hidden="1" x14ac:dyDescent="0.45">
      <c r="U202"/>
      <c r="V202" s="96">
        <v>0.70138888888888895</v>
      </c>
      <c r="W202" s="96">
        <f t="shared" si="7"/>
        <v>0.31250000000000244</v>
      </c>
      <c r="X202" s="39"/>
      <c r="Y202"/>
      <c r="AA202" s="92"/>
      <c r="AD202" s="15">
        <f t="shared" si="6"/>
        <v>0.59722222222222066</v>
      </c>
      <c r="AE202" s="58"/>
    </row>
    <row r="203" spans="21:31" hidden="1" x14ac:dyDescent="0.45">
      <c r="U203"/>
      <c r="V203" s="96">
        <v>0.70486111111111105</v>
      </c>
      <c r="W203" s="96">
        <f t="shared" si="7"/>
        <v>0.30902777777778023</v>
      </c>
      <c r="X203" s="39"/>
      <c r="Y203"/>
      <c r="AA203" s="92"/>
      <c r="AD203" s="15">
        <f t="shared" si="6"/>
        <v>0.60069444444444287</v>
      </c>
      <c r="AE203" s="58"/>
    </row>
    <row r="204" spans="21:31" hidden="1" x14ac:dyDescent="0.45">
      <c r="U204"/>
      <c r="V204" s="96">
        <v>0.70833333333333304</v>
      </c>
      <c r="W204" s="96">
        <f t="shared" si="7"/>
        <v>0.30555555555555802</v>
      </c>
      <c r="X204" s="39"/>
      <c r="Y204"/>
      <c r="AA204" s="92"/>
      <c r="AD204" s="15">
        <f t="shared" si="6"/>
        <v>0.60416666666666508</v>
      </c>
      <c r="AE204" s="58"/>
    </row>
    <row r="205" spans="21:31" hidden="1" x14ac:dyDescent="0.45">
      <c r="U205"/>
      <c r="V205" s="96">
        <v>0.71180555555555503</v>
      </c>
      <c r="W205" s="96">
        <f t="shared" si="7"/>
        <v>0.30208333333333581</v>
      </c>
      <c r="X205" s="39"/>
      <c r="Y205"/>
      <c r="AA205" s="92"/>
      <c r="AD205" s="15">
        <f t="shared" si="6"/>
        <v>0.60763888888888729</v>
      </c>
      <c r="AE205" s="58"/>
    </row>
    <row r="206" spans="21:31" hidden="1" x14ac:dyDescent="0.45">
      <c r="U206"/>
      <c r="V206" s="96">
        <v>0.71527777777777801</v>
      </c>
      <c r="W206" s="96">
        <f t="shared" si="7"/>
        <v>0.2986111111111136</v>
      </c>
      <c r="X206" s="39"/>
      <c r="Y206"/>
      <c r="AA206" s="92"/>
      <c r="AD206" s="15">
        <f t="shared" si="6"/>
        <v>0.6111111111111095</v>
      </c>
      <c r="AE206" s="58"/>
    </row>
    <row r="207" spans="21:31" hidden="1" x14ac:dyDescent="0.45">
      <c r="U207"/>
      <c r="V207" s="96">
        <v>0.71875</v>
      </c>
      <c r="W207" s="96">
        <f t="shared" si="7"/>
        <v>0.29513888888889139</v>
      </c>
      <c r="X207" s="39"/>
      <c r="Y207"/>
      <c r="AA207" s="92"/>
      <c r="AD207" s="15">
        <f t="shared" si="6"/>
        <v>0.61458333333333171</v>
      </c>
      <c r="AE207" s="58"/>
    </row>
    <row r="208" spans="21:31" hidden="1" x14ac:dyDescent="0.45">
      <c r="U208"/>
      <c r="V208" s="96">
        <v>0.72222222222222199</v>
      </c>
      <c r="W208" s="96">
        <f t="shared" si="7"/>
        <v>0.29166666666666918</v>
      </c>
      <c r="X208" s="39"/>
      <c r="Y208"/>
      <c r="AA208" s="92"/>
      <c r="AD208" s="15">
        <f t="shared" si="6"/>
        <v>0.61805555555555391</v>
      </c>
      <c r="AE208" s="58"/>
    </row>
    <row r="209" spans="21:31" hidden="1" x14ac:dyDescent="0.45">
      <c r="U209"/>
      <c r="V209" s="96">
        <v>0.72569444444444398</v>
      </c>
      <c r="W209" s="96">
        <f t="shared" si="7"/>
        <v>0.28819444444444697</v>
      </c>
      <c r="X209" s="39"/>
      <c r="Y209"/>
      <c r="AA209" s="92"/>
      <c r="AD209" s="15">
        <f t="shared" si="6"/>
        <v>0.62152777777777612</v>
      </c>
      <c r="AE209" s="58"/>
    </row>
    <row r="210" spans="21:31" hidden="1" x14ac:dyDescent="0.45">
      <c r="U210"/>
      <c r="V210" s="96">
        <v>0.72916666666666696</v>
      </c>
      <c r="W210" s="96">
        <f t="shared" si="7"/>
        <v>0.28472222222222476</v>
      </c>
      <c r="X210" s="39"/>
      <c r="Y210"/>
      <c r="AA210" s="92"/>
      <c r="AD210" s="15">
        <f t="shared" si="6"/>
        <v>0.62499999999999833</v>
      </c>
      <c r="AE210" s="58"/>
    </row>
    <row r="211" spans="21:31" hidden="1" x14ac:dyDescent="0.45">
      <c r="U211"/>
      <c r="V211" s="96">
        <v>0.73263888888888895</v>
      </c>
      <c r="W211" s="96">
        <f t="shared" si="7"/>
        <v>0.28125000000000255</v>
      </c>
      <c r="X211" s="39"/>
      <c r="Y211"/>
      <c r="AA211" s="92"/>
      <c r="AD211" s="15">
        <f t="shared" si="6"/>
        <v>0.62847222222222054</v>
      </c>
      <c r="AE211" s="58"/>
    </row>
    <row r="212" spans="21:31" hidden="1" x14ac:dyDescent="0.45">
      <c r="U212"/>
      <c r="V212" s="96">
        <v>0.73611111111111105</v>
      </c>
      <c r="W212" s="96">
        <f t="shared" si="7"/>
        <v>0.27777777777778034</v>
      </c>
      <c r="X212" s="39"/>
      <c r="Y212"/>
      <c r="AA212" s="92"/>
      <c r="AD212" s="15">
        <f t="shared" si="6"/>
        <v>0.63194444444444275</v>
      </c>
      <c r="AE212" s="58"/>
    </row>
    <row r="213" spans="21:31" hidden="1" x14ac:dyDescent="0.45">
      <c r="U213"/>
      <c r="V213" s="96">
        <v>0.73958333333333304</v>
      </c>
      <c r="W213" s="96">
        <f t="shared" si="7"/>
        <v>0.27430555555555813</v>
      </c>
      <c r="X213" s="39"/>
      <c r="Y213"/>
      <c r="AA213" s="92"/>
      <c r="AD213" s="15">
        <f t="shared" si="6"/>
        <v>0.63541666666666496</v>
      </c>
      <c r="AE213" s="58"/>
    </row>
    <row r="214" spans="21:31" hidden="1" x14ac:dyDescent="0.45">
      <c r="U214"/>
      <c r="V214" s="96">
        <v>0.74305555555555503</v>
      </c>
      <c r="W214" s="96">
        <f t="shared" si="7"/>
        <v>0.27083333333333592</v>
      </c>
      <c r="X214" s="39"/>
      <c r="Y214"/>
      <c r="AA214" s="92"/>
      <c r="AD214" s="15">
        <f t="shared" si="6"/>
        <v>0.63888888888888717</v>
      </c>
      <c r="AE214" s="58"/>
    </row>
    <row r="215" spans="21:31" hidden="1" x14ac:dyDescent="0.45">
      <c r="U215"/>
      <c r="V215" s="96">
        <v>0.74652777777777801</v>
      </c>
      <c r="W215" s="96">
        <f t="shared" si="7"/>
        <v>0.26736111111111371</v>
      </c>
      <c r="X215" s="39"/>
      <c r="Y215"/>
      <c r="AA215" s="92"/>
      <c r="AD215" s="15">
        <f t="shared" si="6"/>
        <v>0.64236111111110938</v>
      </c>
      <c r="AE215" s="58"/>
    </row>
    <row r="216" spans="21:31" hidden="1" x14ac:dyDescent="0.45">
      <c r="U216"/>
      <c r="V216" s="96">
        <v>0.75</v>
      </c>
      <c r="W216" s="96">
        <f t="shared" si="7"/>
        <v>0.2638888888888915</v>
      </c>
      <c r="X216" s="39"/>
      <c r="Y216"/>
      <c r="AA216" s="92"/>
      <c r="AD216" s="15">
        <f t="shared" si="6"/>
        <v>0.64583333333333159</v>
      </c>
      <c r="AE216" s="58"/>
    </row>
    <row r="217" spans="21:31" hidden="1" x14ac:dyDescent="0.45">
      <c r="U217"/>
      <c r="V217" s="96">
        <v>0.75347222222222199</v>
      </c>
      <c r="W217" s="96">
        <f t="shared" si="7"/>
        <v>0.26041666666666929</v>
      </c>
      <c r="X217" s="39"/>
      <c r="Y217"/>
      <c r="AA217" s="92"/>
      <c r="AD217" s="15">
        <f t="shared" si="6"/>
        <v>0.6493055555555538</v>
      </c>
      <c r="AE217" s="58"/>
    </row>
    <row r="218" spans="21:31" hidden="1" x14ac:dyDescent="0.45">
      <c r="U218"/>
      <c r="V218" s="96">
        <v>0.75694444444444398</v>
      </c>
      <c r="W218" s="96">
        <f t="shared" si="7"/>
        <v>0.25694444444444708</v>
      </c>
      <c r="X218" s="39"/>
      <c r="Y218"/>
      <c r="AA218" s="92"/>
      <c r="AD218" s="15">
        <f t="shared" si="6"/>
        <v>0.65277777777777601</v>
      </c>
      <c r="AE218" s="58"/>
    </row>
    <row r="219" spans="21:31" hidden="1" x14ac:dyDescent="0.45">
      <c r="U219"/>
      <c r="V219" s="96">
        <v>0.76041666666666696</v>
      </c>
      <c r="W219" s="96">
        <f t="shared" si="7"/>
        <v>0.25347222222222487</v>
      </c>
      <c r="X219" s="39"/>
      <c r="Y219"/>
      <c r="AA219" s="92"/>
      <c r="AD219" s="15">
        <f t="shared" si="6"/>
        <v>0.65624999999999822</v>
      </c>
      <c r="AE219" s="58"/>
    </row>
    <row r="220" spans="21:31" hidden="1" x14ac:dyDescent="0.45">
      <c r="U220"/>
      <c r="V220" s="96">
        <v>0.76388888888888895</v>
      </c>
      <c r="W220" s="96">
        <f t="shared" si="7"/>
        <v>0.25000000000000266</v>
      </c>
      <c r="X220" s="39"/>
      <c r="Y220"/>
      <c r="AA220" s="92"/>
      <c r="AD220" s="15">
        <f t="shared" si="6"/>
        <v>0.65972222222222043</v>
      </c>
      <c r="AE220" s="58"/>
    </row>
    <row r="221" spans="21:31" hidden="1" x14ac:dyDescent="0.45">
      <c r="U221"/>
      <c r="V221" s="96">
        <v>0.76736111111111105</v>
      </c>
      <c r="W221" s="96">
        <f t="shared" si="7"/>
        <v>0.24652777777778045</v>
      </c>
      <c r="X221" s="39"/>
      <c r="Y221"/>
      <c r="AA221" s="92"/>
      <c r="AD221" s="15">
        <f t="shared" si="6"/>
        <v>0.66319444444444264</v>
      </c>
      <c r="AE221" s="58"/>
    </row>
    <row r="222" spans="21:31" hidden="1" x14ac:dyDescent="0.45">
      <c r="U222"/>
      <c r="V222" s="96">
        <v>0.77083333333333304</v>
      </c>
      <c r="W222" s="96">
        <f t="shared" si="7"/>
        <v>0.24305555555555824</v>
      </c>
      <c r="X222" s="39"/>
      <c r="Y222"/>
      <c r="AA222" s="92"/>
      <c r="AD222" s="15">
        <f t="shared" si="6"/>
        <v>0.66666666666666485</v>
      </c>
      <c r="AE222" s="58"/>
    </row>
    <row r="223" spans="21:31" hidden="1" x14ac:dyDescent="0.45">
      <c r="U223"/>
      <c r="V223" s="96">
        <v>0.77430555555555503</v>
      </c>
      <c r="W223" s="96">
        <f t="shared" si="7"/>
        <v>0.23958333333333603</v>
      </c>
      <c r="X223" s="39"/>
      <c r="Y223"/>
      <c r="AA223" s="92"/>
      <c r="AD223" s="15">
        <f t="shared" si="6"/>
        <v>0.67013888888888706</v>
      </c>
      <c r="AE223" s="58"/>
    </row>
    <row r="224" spans="21:31" hidden="1" x14ac:dyDescent="0.45">
      <c r="U224"/>
      <c r="V224" s="96">
        <v>0.77777777777777801</v>
      </c>
      <c r="W224" s="96">
        <f t="shared" si="7"/>
        <v>0.23611111111111382</v>
      </c>
      <c r="X224" s="39"/>
      <c r="Y224"/>
      <c r="AA224" s="92"/>
      <c r="AD224" s="15">
        <f t="shared" si="6"/>
        <v>0.67361111111110927</v>
      </c>
      <c r="AE224" s="58"/>
    </row>
    <row r="225" spans="21:31" hidden="1" x14ac:dyDescent="0.45">
      <c r="U225"/>
      <c r="V225" s="96">
        <v>0.78125</v>
      </c>
      <c r="W225" s="96">
        <f t="shared" si="7"/>
        <v>0.23263888888889162</v>
      </c>
      <c r="X225" s="39"/>
      <c r="Y225"/>
      <c r="AA225" s="92"/>
      <c r="AD225" s="15">
        <f t="shared" si="6"/>
        <v>0.67708333333333148</v>
      </c>
      <c r="AE225" s="58"/>
    </row>
    <row r="226" spans="21:31" hidden="1" x14ac:dyDescent="0.45">
      <c r="U226"/>
      <c r="V226" s="96">
        <v>0.78472222222222199</v>
      </c>
      <c r="W226" s="96">
        <f t="shared" si="7"/>
        <v>0.22916666666666941</v>
      </c>
      <c r="X226" s="39"/>
      <c r="Y226"/>
      <c r="AA226" s="92"/>
      <c r="AD226" s="15">
        <f t="shared" si="6"/>
        <v>0.68055555555555369</v>
      </c>
      <c r="AE226" s="58"/>
    </row>
    <row r="227" spans="21:31" hidden="1" x14ac:dyDescent="0.45">
      <c r="U227"/>
      <c r="V227" s="96">
        <v>0.78819444444444398</v>
      </c>
      <c r="W227" s="96">
        <f t="shared" si="7"/>
        <v>0.2256944444444472</v>
      </c>
      <c r="X227" s="39"/>
      <c r="Y227"/>
      <c r="AA227" s="92"/>
      <c r="AD227" s="15">
        <f t="shared" si="6"/>
        <v>0.6840277777777759</v>
      </c>
      <c r="AE227" s="58"/>
    </row>
    <row r="228" spans="21:31" hidden="1" x14ac:dyDescent="0.45">
      <c r="U228"/>
      <c r="V228" s="96">
        <v>0.79166666666666696</v>
      </c>
      <c r="W228" s="96">
        <f t="shared" si="7"/>
        <v>0.22222222222222499</v>
      </c>
      <c r="X228" s="39"/>
      <c r="Y228"/>
      <c r="AA228" s="92"/>
      <c r="AD228" s="15">
        <f t="shared" si="6"/>
        <v>0.68749999999999811</v>
      </c>
      <c r="AE228" s="58"/>
    </row>
    <row r="229" spans="21:31" hidden="1" x14ac:dyDescent="0.45">
      <c r="U229"/>
      <c r="V229" s="96">
        <v>0.79513888888888895</v>
      </c>
      <c r="W229" s="96">
        <f t="shared" si="7"/>
        <v>0.21875000000000278</v>
      </c>
      <c r="X229" s="39"/>
      <c r="Y229"/>
      <c r="AA229" s="92"/>
      <c r="AD229" s="15">
        <f t="shared" si="6"/>
        <v>0.69097222222222032</v>
      </c>
      <c r="AE229" s="58"/>
    </row>
    <row r="230" spans="21:31" hidden="1" x14ac:dyDescent="0.45">
      <c r="U230"/>
      <c r="V230" s="96">
        <v>0.79861111111111105</v>
      </c>
      <c r="W230" s="96">
        <f t="shared" si="7"/>
        <v>0.21527777777778057</v>
      </c>
      <c r="X230" s="39"/>
      <c r="Y230"/>
      <c r="AA230" s="92"/>
      <c r="AD230" s="15">
        <f t="shared" si="6"/>
        <v>0.69444444444444253</v>
      </c>
      <c r="AE230" s="58"/>
    </row>
    <row r="231" spans="21:31" hidden="1" x14ac:dyDescent="0.45">
      <c r="U231"/>
      <c r="V231" s="96">
        <v>0.80208333333333304</v>
      </c>
      <c r="W231" s="96">
        <f t="shared" si="7"/>
        <v>0.21180555555555836</v>
      </c>
      <c r="X231" s="39"/>
      <c r="Y231"/>
      <c r="AA231" s="92"/>
      <c r="AD231" s="15">
        <f t="shared" si="6"/>
        <v>0.69791666666666474</v>
      </c>
      <c r="AE231" s="58"/>
    </row>
    <row r="232" spans="21:31" hidden="1" x14ac:dyDescent="0.45">
      <c r="U232"/>
      <c r="V232" s="96">
        <v>0.80555555555555503</v>
      </c>
      <c r="W232" s="96">
        <f t="shared" si="7"/>
        <v>0.20833333333333615</v>
      </c>
      <c r="X232" s="39"/>
      <c r="Y232"/>
      <c r="AA232" s="92"/>
      <c r="AD232" s="15">
        <f t="shared" si="6"/>
        <v>0.70138888888888695</v>
      </c>
      <c r="AE232" s="58"/>
    </row>
    <row r="233" spans="21:31" hidden="1" x14ac:dyDescent="0.45">
      <c r="U233"/>
      <c r="V233" s="96">
        <v>0.80902777777777801</v>
      </c>
      <c r="W233" s="96">
        <f t="shared" si="7"/>
        <v>0.20486111111111394</v>
      </c>
      <c r="X233" s="39"/>
      <c r="Y233"/>
      <c r="AA233" s="92"/>
      <c r="AD233" s="15">
        <f t="shared" si="6"/>
        <v>0.70486111111110916</v>
      </c>
      <c r="AE233" s="58"/>
    </row>
    <row r="234" spans="21:31" hidden="1" x14ac:dyDescent="0.45">
      <c r="U234"/>
      <c r="V234" s="96">
        <v>0.8125</v>
      </c>
      <c r="W234" s="96">
        <f t="shared" si="7"/>
        <v>0.20138888888889173</v>
      </c>
      <c r="X234" s="39"/>
      <c r="Y234"/>
      <c r="AA234" s="92"/>
      <c r="AD234" s="15">
        <f t="shared" si="6"/>
        <v>0.70833333333333137</v>
      </c>
      <c r="AE234" s="58"/>
    </row>
    <row r="235" spans="21:31" hidden="1" x14ac:dyDescent="0.45">
      <c r="U235"/>
      <c r="V235" s="96">
        <v>0.81597222222222199</v>
      </c>
      <c r="W235" s="96">
        <f t="shared" si="7"/>
        <v>0.19791666666666952</v>
      </c>
      <c r="X235" s="39"/>
      <c r="Y235"/>
      <c r="AA235" s="92"/>
      <c r="AD235" s="15">
        <f t="shared" si="6"/>
        <v>0.71180555555555358</v>
      </c>
      <c r="AE235" s="58"/>
    </row>
    <row r="236" spans="21:31" hidden="1" x14ac:dyDescent="0.45">
      <c r="U236"/>
      <c r="V236" s="96">
        <v>0.81944444444444398</v>
      </c>
      <c r="W236" s="96">
        <f t="shared" si="7"/>
        <v>0.19444444444444731</v>
      </c>
      <c r="X236" s="39"/>
      <c r="Y236"/>
      <c r="AA236" s="92"/>
      <c r="AD236" s="15">
        <f t="shared" si="6"/>
        <v>0.71527777777777579</v>
      </c>
      <c r="AE236" s="58"/>
    </row>
    <row r="237" spans="21:31" hidden="1" x14ac:dyDescent="0.45">
      <c r="U237"/>
      <c r="V237" s="96">
        <v>0.82291666666666696</v>
      </c>
      <c r="W237" s="96">
        <f t="shared" si="7"/>
        <v>0.1909722222222251</v>
      </c>
      <c r="X237" s="39"/>
      <c r="Y237"/>
      <c r="AA237" s="92"/>
      <c r="AD237" s="15">
        <f t="shared" si="6"/>
        <v>0.718749999999998</v>
      </c>
      <c r="AE237" s="58"/>
    </row>
    <row r="238" spans="21:31" hidden="1" x14ac:dyDescent="0.45">
      <c r="U238"/>
      <c r="V238" s="96">
        <v>0.82638888888888895</v>
      </c>
      <c r="W238" s="96">
        <f t="shared" si="7"/>
        <v>0.18750000000000289</v>
      </c>
      <c r="X238" s="39"/>
      <c r="Y238"/>
      <c r="AA238" s="92"/>
      <c r="AD238" s="15">
        <f t="shared" si="6"/>
        <v>0.72222222222222021</v>
      </c>
      <c r="AE238" s="58"/>
    </row>
    <row r="239" spans="21:31" hidden="1" x14ac:dyDescent="0.45">
      <c r="U239"/>
      <c r="V239" s="96">
        <v>0.82986111111111105</v>
      </c>
      <c r="W239" s="96">
        <f t="shared" si="7"/>
        <v>0.18402777777778068</v>
      </c>
      <c r="X239" s="39"/>
      <c r="Y239"/>
      <c r="AA239" s="92"/>
      <c r="AD239" s="15">
        <f t="shared" si="6"/>
        <v>0.72569444444444242</v>
      </c>
      <c r="AE239" s="58"/>
    </row>
    <row r="240" spans="21:31" hidden="1" x14ac:dyDescent="0.45">
      <c r="U240"/>
      <c r="V240" s="96">
        <v>0.83333333333333304</v>
      </c>
      <c r="W240" s="96">
        <f t="shared" si="7"/>
        <v>0.18055555555555847</v>
      </c>
      <c r="X240" s="39"/>
      <c r="Y240"/>
      <c r="AA240" s="92"/>
      <c r="AD240" s="15">
        <f t="shared" si="6"/>
        <v>0.72916666666666463</v>
      </c>
      <c r="AE240" s="58"/>
    </row>
    <row r="241" spans="21:31" hidden="1" x14ac:dyDescent="0.45">
      <c r="U241"/>
      <c r="V241" s="96">
        <v>0.83680555555555503</v>
      </c>
      <c r="W241" s="96">
        <f t="shared" si="7"/>
        <v>0.17708333333333626</v>
      </c>
      <c r="X241" s="39"/>
      <c r="Y241"/>
      <c r="AA241" s="92"/>
      <c r="AD241" s="15">
        <f t="shared" si="6"/>
        <v>0.73263888888888684</v>
      </c>
      <c r="AE241" s="58"/>
    </row>
    <row r="242" spans="21:31" hidden="1" x14ac:dyDescent="0.45">
      <c r="U242"/>
      <c r="V242" s="96">
        <v>0.84027777777777801</v>
      </c>
      <c r="W242" s="96">
        <f t="shared" si="7"/>
        <v>0.17361111111111405</v>
      </c>
      <c r="X242" s="39"/>
      <c r="Y242"/>
      <c r="AA242" s="92"/>
      <c r="AD242" s="15">
        <f t="shared" si="6"/>
        <v>0.73611111111110905</v>
      </c>
      <c r="AE242" s="64"/>
    </row>
    <row r="243" spans="21:31" hidden="1" x14ac:dyDescent="0.45">
      <c r="U243"/>
      <c r="V243" s="96">
        <v>0.84375</v>
      </c>
      <c r="W243" s="96">
        <f t="shared" si="7"/>
        <v>0.17013888888889184</v>
      </c>
      <c r="X243" s="39"/>
      <c r="Y243"/>
      <c r="AA243" s="92"/>
      <c r="AD243" s="15">
        <f t="shared" si="6"/>
        <v>0.73958333333333126</v>
      </c>
      <c r="AE243" s="64"/>
    </row>
    <row r="244" spans="21:31" hidden="1" x14ac:dyDescent="0.45">
      <c r="U244"/>
      <c r="V244" s="96">
        <v>0.84722222222222199</v>
      </c>
      <c r="W244" s="96">
        <f t="shared" si="7"/>
        <v>0.16666666666666963</v>
      </c>
      <c r="X244" s="39"/>
      <c r="Y244"/>
      <c r="AA244" s="92"/>
      <c r="AD244" s="15">
        <f t="shared" si="6"/>
        <v>0.74305555555555347</v>
      </c>
      <c r="AE244" s="64"/>
    </row>
    <row r="245" spans="21:31" hidden="1" x14ac:dyDescent="0.45">
      <c r="U245"/>
      <c r="V245" s="96">
        <v>0.85069444444444398</v>
      </c>
      <c r="W245" s="96">
        <f t="shared" si="7"/>
        <v>0.16319444444444742</v>
      </c>
      <c r="X245" s="39"/>
      <c r="Y245"/>
      <c r="AA245" s="92"/>
      <c r="AD245" s="15">
        <f t="shared" si="6"/>
        <v>0.74652777777777568</v>
      </c>
      <c r="AE245" s="64"/>
    </row>
    <row r="246" spans="21:31" hidden="1" x14ac:dyDescent="0.45">
      <c r="U246"/>
      <c r="V246" s="96">
        <v>0.85416666666666696</v>
      </c>
      <c r="W246" s="96">
        <f t="shared" si="7"/>
        <v>0.15972222222222521</v>
      </c>
      <c r="X246" s="39"/>
      <c r="Y246"/>
      <c r="AA246"/>
      <c r="AD246" s="15">
        <f t="shared" si="6"/>
        <v>0.74999999999999789</v>
      </c>
      <c r="AE246" s="64"/>
    </row>
    <row r="247" spans="21:31" hidden="1" x14ac:dyDescent="0.45">
      <c r="U247"/>
      <c r="V247" s="96">
        <v>0.85763888888888895</v>
      </c>
      <c r="W247" s="96">
        <f t="shared" si="7"/>
        <v>0.156250000000003</v>
      </c>
      <c r="X247" s="39"/>
      <c r="Y247"/>
      <c r="AA247"/>
      <c r="AD247" s="15">
        <f t="shared" si="6"/>
        <v>0.7534722222222201</v>
      </c>
      <c r="AE247" s="64"/>
    </row>
    <row r="248" spans="21:31" hidden="1" x14ac:dyDescent="0.45">
      <c r="U248"/>
      <c r="V248" s="96">
        <v>0.86111111111111105</v>
      </c>
      <c r="W248" s="96">
        <f t="shared" si="7"/>
        <v>0.15277777777778079</v>
      </c>
      <c r="X248" s="39"/>
      <c r="Y248"/>
      <c r="AA248"/>
      <c r="AD248" s="15">
        <f t="shared" si="6"/>
        <v>0.75694444444444231</v>
      </c>
      <c r="AE248" s="64"/>
    </row>
    <row r="249" spans="21:31" hidden="1" x14ac:dyDescent="0.45">
      <c r="U249"/>
      <c r="V249" s="96">
        <v>0.86458333333333304</v>
      </c>
      <c r="W249" s="96">
        <f t="shared" si="7"/>
        <v>0.14930555555555858</v>
      </c>
      <c r="X249" s="39"/>
      <c r="Y249"/>
      <c r="AA249"/>
      <c r="AD249" s="15">
        <f t="shared" si="6"/>
        <v>0.76041666666666452</v>
      </c>
      <c r="AE249" s="64"/>
    </row>
    <row r="250" spans="21:31" hidden="1" x14ac:dyDescent="0.45">
      <c r="U250"/>
      <c r="V250" s="96">
        <v>0.86805555555555503</v>
      </c>
      <c r="W250" s="96">
        <f t="shared" si="7"/>
        <v>0.14583333333333637</v>
      </c>
      <c r="X250" s="39"/>
      <c r="Y250"/>
      <c r="AA250"/>
      <c r="AD250" s="15">
        <f t="shared" si="6"/>
        <v>0.76388888888888673</v>
      </c>
      <c r="AE250" s="64"/>
    </row>
    <row r="251" spans="21:31" hidden="1" x14ac:dyDescent="0.45">
      <c r="U251"/>
      <c r="V251" s="96">
        <v>0.87152777777777801</v>
      </c>
      <c r="W251" s="96">
        <f t="shared" si="7"/>
        <v>0.14236111111111416</v>
      </c>
      <c r="X251" s="39"/>
      <c r="Y251"/>
      <c r="AA251"/>
      <c r="AD251" s="15">
        <f t="shared" si="6"/>
        <v>0.76736111111110894</v>
      </c>
      <c r="AE251" s="64"/>
    </row>
    <row r="252" spans="21:31" hidden="1" x14ac:dyDescent="0.45">
      <c r="U252"/>
      <c r="V252" s="96">
        <v>0.875</v>
      </c>
      <c r="W252" s="96">
        <f t="shared" si="7"/>
        <v>0.13888888888889195</v>
      </c>
      <c r="X252" s="39"/>
      <c r="Y252"/>
      <c r="AA252"/>
      <c r="AD252" s="15">
        <f t="shared" si="6"/>
        <v>0.77083333333333115</v>
      </c>
      <c r="AE252" s="64"/>
    </row>
    <row r="253" spans="21:31" hidden="1" x14ac:dyDescent="0.45">
      <c r="U253"/>
      <c r="V253" s="96">
        <v>0.87847222222222199</v>
      </c>
      <c r="W253" s="96">
        <f t="shared" si="7"/>
        <v>0.13541666666666974</v>
      </c>
      <c r="X253" s="39"/>
      <c r="Y253"/>
      <c r="AA253"/>
      <c r="AD253" s="15">
        <f t="shared" si="6"/>
        <v>0.77430555555555336</v>
      </c>
    </row>
    <row r="254" spans="21:31" hidden="1" x14ac:dyDescent="0.45">
      <c r="U254"/>
      <c r="V254" s="96">
        <v>0.88194444444444398</v>
      </c>
      <c r="W254" s="96">
        <f t="shared" si="7"/>
        <v>0.13194444444444753</v>
      </c>
      <c r="X254" s="39"/>
      <c r="Y254"/>
      <c r="AA254"/>
      <c r="AD254" s="15">
        <f t="shared" si="6"/>
        <v>0.77777777777777557</v>
      </c>
    </row>
    <row r="255" spans="21:31" hidden="1" x14ac:dyDescent="0.45">
      <c r="U255"/>
      <c r="V255" s="96">
        <v>0.88541666666666696</v>
      </c>
      <c r="W255" s="96">
        <f t="shared" si="7"/>
        <v>0.12847222222222532</v>
      </c>
      <c r="X255" s="39"/>
      <c r="Y255"/>
      <c r="AA255"/>
      <c r="AD255" s="15">
        <f t="shared" si="6"/>
        <v>0.78124999999999778</v>
      </c>
    </row>
    <row r="256" spans="21:31" hidden="1" x14ac:dyDescent="0.45">
      <c r="U256"/>
      <c r="V256" s="96">
        <v>0.88888888888888895</v>
      </c>
      <c r="W256" s="96">
        <f t="shared" si="7"/>
        <v>0.12500000000000311</v>
      </c>
      <c r="X256" s="39"/>
      <c r="Y256"/>
      <c r="AA256"/>
      <c r="AD256" s="15">
        <f t="shared" si="6"/>
        <v>0.78472222222221999</v>
      </c>
    </row>
    <row r="257" spans="21:30" hidden="1" x14ac:dyDescent="0.45">
      <c r="U257"/>
      <c r="V257" s="96">
        <v>0.89236111111111105</v>
      </c>
      <c r="W257" s="96">
        <f t="shared" si="7"/>
        <v>0.12152777777778088</v>
      </c>
      <c r="X257" s="39"/>
      <c r="Y257"/>
      <c r="AA257"/>
      <c r="AD257" s="15">
        <f t="shared" si="6"/>
        <v>0.7881944444444422</v>
      </c>
    </row>
    <row r="258" spans="21:30" hidden="1" x14ac:dyDescent="0.45">
      <c r="U258"/>
      <c r="V258" s="96">
        <v>0.89583333333333304</v>
      </c>
      <c r="W258" s="96">
        <f t="shared" si="7"/>
        <v>0.11805555555555866</v>
      </c>
      <c r="X258" s="39"/>
      <c r="Y258"/>
      <c r="AA258"/>
      <c r="AD258" s="15">
        <f t="shared" si="6"/>
        <v>0.79166666666666441</v>
      </c>
    </row>
    <row r="259" spans="21:30" hidden="1" x14ac:dyDescent="0.45">
      <c r="U259"/>
      <c r="V259" s="96">
        <v>0.89930555555555503</v>
      </c>
      <c r="W259" s="96">
        <f t="shared" si="7"/>
        <v>0.11458333333333644</v>
      </c>
      <c r="X259" s="39"/>
      <c r="Y259"/>
      <c r="AA259"/>
      <c r="AD259" s="15">
        <f t="shared" ref="AD259:AD292" si="8">IF(AND(HOUR(AD258)=23,MINUTE(AD258)=55),0,AD258+TIME(0,5,0))</f>
        <v>0.79513888888888662</v>
      </c>
    </row>
    <row r="260" spans="21:30" hidden="1" x14ac:dyDescent="0.45">
      <c r="U260"/>
      <c r="V260" s="96">
        <v>0.90277777777777801</v>
      </c>
      <c r="W260" s="96">
        <f t="shared" ref="W260:W275" si="9">IF(W259&lt;TIME(0,5,0),1,W259-TIME(0,5,0))</f>
        <v>0.11111111111111421</v>
      </c>
      <c r="X260" s="39"/>
      <c r="Y260"/>
      <c r="AA260"/>
      <c r="AD260" s="15">
        <f t="shared" si="8"/>
        <v>0.79861111111110883</v>
      </c>
    </row>
    <row r="261" spans="21:30" hidden="1" x14ac:dyDescent="0.45">
      <c r="U261"/>
      <c r="V261" s="96">
        <v>0.90625</v>
      </c>
      <c r="W261" s="96">
        <f t="shared" si="9"/>
        <v>0.10763888888889199</v>
      </c>
      <c r="X261" s="39"/>
      <c r="Y261"/>
      <c r="AA261"/>
      <c r="AD261" s="15">
        <f t="shared" si="8"/>
        <v>0.80208333333333104</v>
      </c>
    </row>
    <row r="262" spans="21:30" hidden="1" x14ac:dyDescent="0.45">
      <c r="U262"/>
      <c r="V262" s="96">
        <v>0.90972222222222199</v>
      </c>
      <c r="W262" s="96">
        <f t="shared" si="9"/>
        <v>0.10416666666666977</v>
      </c>
      <c r="X262" s="39"/>
      <c r="Y262"/>
      <c r="AA262"/>
      <c r="AD262" s="15">
        <f t="shared" si="8"/>
        <v>0.80555555555555325</v>
      </c>
    </row>
    <row r="263" spans="21:30" hidden="1" x14ac:dyDescent="0.45">
      <c r="U263"/>
      <c r="V263" s="96">
        <v>0.91319444444444398</v>
      </c>
      <c r="W263" s="96">
        <f t="shared" si="9"/>
        <v>0.10069444444444754</v>
      </c>
      <c r="X263" s="39"/>
      <c r="Y263"/>
      <c r="AA263"/>
      <c r="AD263" s="15">
        <f t="shared" si="8"/>
        <v>0.80902777777777546</v>
      </c>
    </row>
    <row r="264" spans="21:30" hidden="1" x14ac:dyDescent="0.45">
      <c r="U264"/>
      <c r="V264" s="96">
        <v>0.91666666666666696</v>
      </c>
      <c r="W264" s="96">
        <f t="shared" si="9"/>
        <v>9.7222222222225319E-2</v>
      </c>
      <c r="X264" s="39"/>
      <c r="Y264"/>
      <c r="AA264"/>
      <c r="AD264" s="15">
        <f t="shared" si="8"/>
        <v>0.81249999999999767</v>
      </c>
    </row>
    <row r="265" spans="21:30" hidden="1" x14ac:dyDescent="0.45">
      <c r="U265"/>
      <c r="V265" s="96">
        <v>0.92013888888888895</v>
      </c>
      <c r="W265" s="96">
        <f t="shared" si="9"/>
        <v>9.3750000000003095E-2</v>
      </c>
      <c r="X265" s="39"/>
      <c r="Y265"/>
      <c r="AA265"/>
      <c r="AD265" s="15">
        <f t="shared" si="8"/>
        <v>0.81597222222221988</v>
      </c>
    </row>
    <row r="266" spans="21:30" hidden="1" x14ac:dyDescent="0.45">
      <c r="U266"/>
      <c r="V266" s="96">
        <v>0.92361111111111105</v>
      </c>
      <c r="W266" s="96">
        <f t="shared" si="9"/>
        <v>9.0277777777780871E-2</v>
      </c>
      <c r="X266" s="39"/>
      <c r="Y266"/>
      <c r="AA266"/>
      <c r="AD266" s="15">
        <f t="shared" si="8"/>
        <v>0.81944444444444209</v>
      </c>
    </row>
    <row r="267" spans="21:30" hidden="1" x14ac:dyDescent="0.45">
      <c r="U267"/>
      <c r="V267" s="96">
        <v>0.92708333333333304</v>
      </c>
      <c r="W267" s="96">
        <f t="shared" si="9"/>
        <v>8.6805555555558647E-2</v>
      </c>
      <c r="X267" s="39"/>
      <c r="Y267"/>
      <c r="AA267"/>
      <c r="AD267" s="15">
        <f t="shared" si="8"/>
        <v>0.8229166666666643</v>
      </c>
    </row>
    <row r="268" spans="21:30" hidden="1" x14ac:dyDescent="0.45">
      <c r="U268"/>
      <c r="V268" s="96">
        <v>0.93055555555555503</v>
      </c>
      <c r="W268" s="96">
        <f t="shared" si="9"/>
        <v>8.3333333333336423E-2</v>
      </c>
      <c r="X268" s="39"/>
      <c r="Y268"/>
      <c r="AA268"/>
      <c r="AD268" s="15">
        <f t="shared" si="8"/>
        <v>0.82638888888888651</v>
      </c>
    </row>
    <row r="269" spans="21:30" hidden="1" x14ac:dyDescent="0.45">
      <c r="U269"/>
      <c r="V269" s="96">
        <v>0.93402777777777801</v>
      </c>
      <c r="W269" s="96">
        <f t="shared" si="9"/>
        <v>7.98611111111142E-2</v>
      </c>
      <c r="X269" s="39"/>
      <c r="Y269"/>
      <c r="AA269"/>
      <c r="AD269" s="15">
        <f t="shared" si="8"/>
        <v>0.82986111111110872</v>
      </c>
    </row>
    <row r="270" spans="21:30" hidden="1" x14ac:dyDescent="0.45">
      <c r="U270"/>
      <c r="V270" s="96">
        <v>0.9375</v>
      </c>
      <c r="W270" s="96">
        <f t="shared" si="9"/>
        <v>7.6388888888891976E-2</v>
      </c>
      <c r="X270" s="39"/>
      <c r="Y270"/>
      <c r="AA270"/>
      <c r="AD270" s="15">
        <f t="shared" si="8"/>
        <v>0.83333333333333093</v>
      </c>
    </row>
    <row r="271" spans="21:30" hidden="1" x14ac:dyDescent="0.45">
      <c r="U271"/>
      <c r="V271" s="96">
        <v>0.94097222222222199</v>
      </c>
      <c r="W271" s="96">
        <f t="shared" si="9"/>
        <v>7.2916666666669752E-2</v>
      </c>
      <c r="X271" s="39"/>
      <c r="Y271"/>
      <c r="AA271"/>
      <c r="AD271" s="15">
        <f t="shared" si="8"/>
        <v>0.83680555555555314</v>
      </c>
    </row>
    <row r="272" spans="21:30" hidden="1" x14ac:dyDescent="0.45">
      <c r="U272"/>
      <c r="V272" s="96">
        <v>0.94444444444444398</v>
      </c>
      <c r="W272" s="96">
        <f t="shared" si="9"/>
        <v>6.9444444444447528E-2</v>
      </c>
      <c r="X272" s="39"/>
      <c r="Y272"/>
      <c r="AA272"/>
      <c r="AD272" s="15">
        <f t="shared" si="8"/>
        <v>0.84027777777777535</v>
      </c>
    </row>
    <row r="273" spans="21:30" hidden="1" x14ac:dyDescent="0.45">
      <c r="U273"/>
      <c r="V273" s="96">
        <v>0.94791666666666696</v>
      </c>
      <c r="W273" s="96">
        <f t="shared" si="9"/>
        <v>6.5972222222225305E-2</v>
      </c>
      <c r="X273" s="39"/>
      <c r="Y273"/>
      <c r="AA273"/>
      <c r="AD273" s="15">
        <f t="shared" si="8"/>
        <v>0.84374999999999756</v>
      </c>
    </row>
    <row r="274" spans="21:30" hidden="1" x14ac:dyDescent="0.45">
      <c r="U274"/>
      <c r="V274" s="96">
        <v>0.95138888888888895</v>
      </c>
      <c r="W274" s="96">
        <f t="shared" si="9"/>
        <v>6.2500000000003081E-2</v>
      </c>
      <c r="X274" s="39"/>
      <c r="Y274"/>
      <c r="AA274"/>
      <c r="AD274" s="15">
        <f t="shared" si="8"/>
        <v>0.84722222222221977</v>
      </c>
    </row>
    <row r="275" spans="21:30" hidden="1" x14ac:dyDescent="0.45">
      <c r="U275"/>
      <c r="V275" s="96">
        <v>0.95486111111111105</v>
      </c>
      <c r="W275" s="96">
        <f t="shared" si="9"/>
        <v>5.9027777777780857E-2</v>
      </c>
      <c r="X275" s="39"/>
      <c r="Y275"/>
      <c r="AA275"/>
      <c r="AD275" s="15">
        <f t="shared" si="8"/>
        <v>0.85069444444444198</v>
      </c>
    </row>
    <row r="276" spans="21:30" hidden="1" x14ac:dyDescent="0.45">
      <c r="U276"/>
      <c r="V276" s="96">
        <v>0.95833333333333304</v>
      </c>
      <c r="W276" s="96">
        <f>IF(W275&lt;TIME(0,5,0),1,W275-TIME(0,5,0))</f>
        <v>5.5555555555558633E-2</v>
      </c>
      <c r="X276" s="39"/>
      <c r="Y276"/>
      <c r="AA276"/>
      <c r="AD276" s="15">
        <f t="shared" si="8"/>
        <v>0.85416666666666419</v>
      </c>
    </row>
    <row r="277" spans="21:30" hidden="1" x14ac:dyDescent="0.45">
      <c r="U277"/>
      <c r="V277" s="96">
        <v>0.96180555555555503</v>
      </c>
      <c r="W277" s="96">
        <f t="shared" ref="W277:W287" si="10">IF(W276&lt;TIME(0,5,0),1,W276-TIME(0,5,0))</f>
        <v>5.208333333333641E-2</v>
      </c>
      <c r="X277" s="39"/>
      <c r="Y277"/>
      <c r="AA277"/>
      <c r="AD277" s="15">
        <f t="shared" si="8"/>
        <v>0.8576388888888864</v>
      </c>
    </row>
    <row r="278" spans="21:30" hidden="1" x14ac:dyDescent="0.45">
      <c r="U278"/>
      <c r="V278" s="96">
        <v>0.96527777777777801</v>
      </c>
      <c r="W278" s="96">
        <f t="shared" si="10"/>
        <v>4.8611111111114186E-2</v>
      </c>
      <c r="X278" s="39"/>
      <c r="Y278"/>
      <c r="AA278"/>
      <c r="AD278" s="15">
        <f t="shared" si="8"/>
        <v>0.86111111111110861</v>
      </c>
    </row>
    <row r="279" spans="21:30" hidden="1" x14ac:dyDescent="0.45">
      <c r="U279"/>
      <c r="V279" s="96">
        <v>0.96875</v>
      </c>
      <c r="W279" s="96">
        <f t="shared" si="10"/>
        <v>4.5138888888891962E-2</v>
      </c>
      <c r="X279" s="39"/>
      <c r="Y279"/>
      <c r="AA279"/>
      <c r="AD279" s="15">
        <f t="shared" si="8"/>
        <v>0.86458333333333082</v>
      </c>
    </row>
    <row r="280" spans="21:30" hidden="1" x14ac:dyDescent="0.45">
      <c r="U280"/>
      <c r="V280" s="96">
        <v>0.97222222222222199</v>
      </c>
      <c r="W280" s="96">
        <f t="shared" si="10"/>
        <v>4.1666666666669738E-2</v>
      </c>
      <c r="X280" s="39"/>
      <c r="Y280"/>
      <c r="AA280"/>
      <c r="AD280" s="15">
        <f t="shared" si="8"/>
        <v>0.86805555555555303</v>
      </c>
    </row>
    <row r="281" spans="21:30" hidden="1" x14ac:dyDescent="0.45">
      <c r="U281"/>
      <c r="V281" s="96">
        <v>0.97569444444444398</v>
      </c>
      <c r="W281" s="96">
        <f t="shared" si="10"/>
        <v>3.8194444444447515E-2</v>
      </c>
      <c r="X281" s="39"/>
      <c r="Y281"/>
      <c r="AA281"/>
      <c r="AD281" s="15">
        <f t="shared" si="8"/>
        <v>0.87152777777777524</v>
      </c>
    </row>
    <row r="282" spans="21:30" hidden="1" x14ac:dyDescent="0.45">
      <c r="U282"/>
      <c r="V282" s="96">
        <v>0.97916666666666696</v>
      </c>
      <c r="W282" s="96">
        <f t="shared" si="10"/>
        <v>3.4722222222225291E-2</v>
      </c>
      <c r="X282" s="39"/>
      <c r="Y282"/>
      <c r="AA282"/>
      <c r="AD282" s="15">
        <f t="shared" si="8"/>
        <v>0.87499999999999745</v>
      </c>
    </row>
    <row r="283" spans="21:30" hidden="1" x14ac:dyDescent="0.45">
      <c r="U283"/>
      <c r="V283" s="96">
        <v>0.98263888888888895</v>
      </c>
      <c r="W283" s="96">
        <f t="shared" si="10"/>
        <v>3.1250000000003067E-2</v>
      </c>
      <c r="X283" s="39"/>
      <c r="Y283"/>
      <c r="AA283"/>
      <c r="AD283" s="15">
        <f t="shared" si="8"/>
        <v>0.87847222222221966</v>
      </c>
    </row>
    <row r="284" spans="21:30" hidden="1" x14ac:dyDescent="0.45">
      <c r="U284"/>
      <c r="V284" s="96">
        <v>0.98611111111111105</v>
      </c>
      <c r="W284" s="96">
        <f t="shared" si="10"/>
        <v>2.7777777777780843E-2</v>
      </c>
      <c r="X284" s="39"/>
      <c r="Y284"/>
      <c r="AA284"/>
      <c r="AD284" s="15">
        <f t="shared" si="8"/>
        <v>0.88194444444444187</v>
      </c>
    </row>
    <row r="285" spans="21:30" hidden="1" x14ac:dyDescent="0.45">
      <c r="U285"/>
      <c r="V285" s="96">
        <v>0.98958333333333304</v>
      </c>
      <c r="W285" s="96">
        <f t="shared" si="10"/>
        <v>2.4305555555558619E-2</v>
      </c>
      <c r="X285" s="39"/>
      <c r="Y285"/>
      <c r="AA285"/>
      <c r="AD285" s="15">
        <f t="shared" si="8"/>
        <v>0.88541666666666408</v>
      </c>
    </row>
    <row r="286" spans="21:30" hidden="1" x14ac:dyDescent="0.45">
      <c r="U286"/>
      <c r="V286" s="96">
        <v>0.99305555555555503</v>
      </c>
      <c r="W286" s="96">
        <f t="shared" si="10"/>
        <v>2.0833333333336396E-2</v>
      </c>
      <c r="X286" s="39"/>
      <c r="Y286"/>
      <c r="AA286"/>
      <c r="AD286" s="15">
        <f t="shared" si="8"/>
        <v>0.88888888888888629</v>
      </c>
    </row>
    <row r="287" spans="21:30" hidden="1" x14ac:dyDescent="0.45">
      <c r="U287"/>
      <c r="V287" s="96">
        <v>0.99652777777777801</v>
      </c>
      <c r="W287" s="96">
        <f t="shared" si="10"/>
        <v>1.7361111111114172E-2</v>
      </c>
      <c r="X287" s="39"/>
      <c r="Y287"/>
      <c r="AA287"/>
      <c r="AD287" s="15">
        <f t="shared" si="8"/>
        <v>0.8923611111111085</v>
      </c>
    </row>
    <row r="288" spans="21:30" hidden="1" x14ac:dyDescent="0.45">
      <c r="U288"/>
      <c r="X288" s="39"/>
      <c r="Y288"/>
      <c r="AA288"/>
      <c r="AD288" s="15">
        <f t="shared" si="8"/>
        <v>0.89583333333333071</v>
      </c>
    </row>
    <row r="289" spans="21:30" hidden="1" x14ac:dyDescent="0.45">
      <c r="U289"/>
      <c r="X289" s="39"/>
      <c r="Y289"/>
      <c r="AA289"/>
      <c r="AD289" s="15">
        <f t="shared" si="8"/>
        <v>0.89930555555555292</v>
      </c>
    </row>
    <row r="290" spans="21:30" hidden="1" x14ac:dyDescent="0.45">
      <c r="U290"/>
      <c r="X290" s="39"/>
      <c r="Y290"/>
      <c r="AA290"/>
      <c r="AD290" s="15">
        <f t="shared" si="8"/>
        <v>0.90277777777777513</v>
      </c>
    </row>
    <row r="291" spans="21:30" hidden="1" x14ac:dyDescent="0.45">
      <c r="U291"/>
      <c r="X291" s="39"/>
      <c r="Y291"/>
      <c r="AA291"/>
      <c r="AD291" s="15">
        <f t="shared" si="8"/>
        <v>0.90624999999999734</v>
      </c>
    </row>
    <row r="292" spans="21:30" hidden="1" x14ac:dyDescent="0.45">
      <c r="U292"/>
      <c r="X292" s="39"/>
      <c r="Y292"/>
      <c r="AA292"/>
      <c r="AD292" s="15">
        <f t="shared" si="8"/>
        <v>0.90972222222221955</v>
      </c>
    </row>
    <row r="293" spans="21:30" hidden="1" x14ac:dyDescent="0.45">
      <c r="U293"/>
      <c r="X293" s="39"/>
      <c r="Y293"/>
      <c r="AA293"/>
      <c r="AD293"/>
    </row>
    <row r="294" spans="21:30" hidden="1" x14ac:dyDescent="0.45">
      <c r="U294"/>
      <c r="X294" s="39"/>
      <c r="Y294"/>
      <c r="AA294"/>
      <c r="AD294"/>
    </row>
    <row r="295" spans="21:30" hidden="1" x14ac:dyDescent="0.45">
      <c r="U295"/>
      <c r="X295" s="39"/>
      <c r="Y295"/>
      <c r="AA295"/>
      <c r="AD295"/>
    </row>
    <row r="296" spans="21:30" hidden="1" x14ac:dyDescent="0.45">
      <c r="U296"/>
      <c r="X296" s="39"/>
      <c r="Y296"/>
      <c r="AA296"/>
      <c r="AD296"/>
    </row>
    <row r="297" spans="21:30" hidden="1" x14ac:dyDescent="0.45">
      <c r="U297"/>
      <c r="X297" s="39"/>
      <c r="Y297"/>
      <c r="AA297"/>
      <c r="AD297"/>
    </row>
    <row r="298" spans="21:30" hidden="1" x14ac:dyDescent="0.45">
      <c r="X298" s="39"/>
      <c r="Y298"/>
      <c r="AA298"/>
      <c r="AD298"/>
    </row>
    <row r="299" spans="21:30" hidden="1" x14ac:dyDescent="0.45">
      <c r="X299" s="39"/>
      <c r="Y299"/>
      <c r="AA299"/>
      <c r="AD299"/>
    </row>
    <row r="300" spans="21:30" hidden="1" x14ac:dyDescent="0.45">
      <c r="X300"/>
      <c r="Y300"/>
      <c r="AA300"/>
      <c r="AD300"/>
    </row>
    <row r="301" spans="21:30" hidden="1" x14ac:dyDescent="0.45">
      <c r="AD301"/>
    </row>
    <row r="302" spans="21:30" hidden="1" x14ac:dyDescent="0.45">
      <c r="AD302"/>
    </row>
    <row r="303" spans="21:30" hidden="1" x14ac:dyDescent="0.45">
      <c r="AD303"/>
    </row>
    <row r="304" spans="21:30" hidden="1" x14ac:dyDescent="0.45">
      <c r="AD304"/>
    </row>
    <row r="305" spans="30:30" hidden="1" x14ac:dyDescent="0.45">
      <c r="AD305"/>
    </row>
    <row r="306" spans="30:30" hidden="1" x14ac:dyDescent="0.45">
      <c r="AD306"/>
    </row>
    <row r="307" spans="30:30" hidden="1" x14ac:dyDescent="0.45">
      <c r="AD307"/>
    </row>
    <row r="308" spans="30:30" hidden="1" x14ac:dyDescent="0.45">
      <c r="AD308"/>
    </row>
    <row r="309" spans="30:30" hidden="1" x14ac:dyDescent="0.45">
      <c r="AD309"/>
    </row>
    <row r="310" spans="30:30" hidden="1" x14ac:dyDescent="0.45">
      <c r="AD310"/>
    </row>
    <row r="311" spans="30:30" hidden="1" x14ac:dyDescent="0.45">
      <c r="AD311"/>
    </row>
    <row r="312" spans="30:30" hidden="1" x14ac:dyDescent="0.45">
      <c r="AD312"/>
    </row>
    <row r="313" spans="30:30" hidden="1" x14ac:dyDescent="0.45">
      <c r="AD313"/>
    </row>
    <row r="314" spans="30:30" hidden="1" x14ac:dyDescent="0.45">
      <c r="AD314"/>
    </row>
    <row r="315" spans="30:30" hidden="1" x14ac:dyDescent="0.45">
      <c r="AD315"/>
    </row>
    <row r="316" spans="30:30" hidden="1" x14ac:dyDescent="0.45">
      <c r="AD316"/>
    </row>
    <row r="317" spans="30:30" hidden="1" x14ac:dyDescent="0.45">
      <c r="AD317"/>
    </row>
    <row r="318" spans="30:30" hidden="1" x14ac:dyDescent="0.45">
      <c r="AD318"/>
    </row>
    <row r="319" spans="30:30" hidden="1" x14ac:dyDescent="0.45">
      <c r="AD319"/>
    </row>
    <row r="320" spans="30:30" hidden="1" x14ac:dyDescent="0.45">
      <c r="AD320"/>
    </row>
    <row r="321" spans="30:30" hidden="1" x14ac:dyDescent="0.45">
      <c r="AD321"/>
    </row>
    <row r="322" spans="30:30" hidden="1" x14ac:dyDescent="0.45">
      <c r="AD322"/>
    </row>
    <row r="323" spans="30:30" hidden="1" x14ac:dyDescent="0.45">
      <c r="AD323"/>
    </row>
    <row r="324" spans="30:30" hidden="1" x14ac:dyDescent="0.45">
      <c r="AD324"/>
    </row>
    <row r="325" spans="30:30" hidden="1" x14ac:dyDescent="0.45">
      <c r="AD325"/>
    </row>
    <row r="326" spans="30:30" hidden="1" x14ac:dyDescent="0.45">
      <c r="AD326"/>
    </row>
    <row r="327" spans="30:30" hidden="1" x14ac:dyDescent="0.45">
      <c r="AD327"/>
    </row>
    <row r="328" spans="30:30" hidden="1" x14ac:dyDescent="0.45">
      <c r="AD328"/>
    </row>
    <row r="329" spans="30:30" hidden="1" x14ac:dyDescent="0.45">
      <c r="AD329"/>
    </row>
    <row r="330" spans="30:30" hidden="1" x14ac:dyDescent="0.45">
      <c r="AD330"/>
    </row>
    <row r="331" spans="30:30" hidden="1" x14ac:dyDescent="0.45">
      <c r="AD331"/>
    </row>
    <row r="332" spans="30:30" hidden="1" x14ac:dyDescent="0.45">
      <c r="AD332"/>
    </row>
    <row r="333" spans="30:30" hidden="1" x14ac:dyDescent="0.45">
      <c r="AD333"/>
    </row>
    <row r="334" spans="30:30" hidden="1" x14ac:dyDescent="0.45">
      <c r="AD334"/>
    </row>
    <row r="335" spans="30:30" hidden="1" x14ac:dyDescent="0.45">
      <c r="AD335"/>
    </row>
    <row r="336" spans="30:30" hidden="1" x14ac:dyDescent="0.45">
      <c r="AD336"/>
    </row>
    <row r="337" spans="30:30" hidden="1" x14ac:dyDescent="0.45">
      <c r="AD337"/>
    </row>
    <row r="338" spans="30:30" hidden="1" x14ac:dyDescent="0.45">
      <c r="AD338"/>
    </row>
    <row r="339" spans="30:30" hidden="1" x14ac:dyDescent="0.45">
      <c r="AD339"/>
    </row>
    <row r="340" spans="30:30" hidden="1" x14ac:dyDescent="0.45">
      <c r="AD340"/>
    </row>
    <row r="341" spans="30:30" hidden="1" x14ac:dyDescent="0.45">
      <c r="AD341"/>
    </row>
    <row r="342" spans="30:30" hidden="1" x14ac:dyDescent="0.45">
      <c r="AD342"/>
    </row>
    <row r="343" spans="30:30" hidden="1" x14ac:dyDescent="0.45">
      <c r="AD343"/>
    </row>
    <row r="344" spans="30:30" hidden="1" x14ac:dyDescent="0.45">
      <c r="AD344"/>
    </row>
    <row r="345" spans="30:30" hidden="1" x14ac:dyDescent="0.45">
      <c r="AD345"/>
    </row>
    <row r="346" spans="30:30" hidden="1" x14ac:dyDescent="0.45">
      <c r="AD346"/>
    </row>
    <row r="347" spans="30:30" hidden="1" x14ac:dyDescent="0.45">
      <c r="AD347"/>
    </row>
    <row r="348" spans="30:30" hidden="1" x14ac:dyDescent="0.45">
      <c r="AD348"/>
    </row>
    <row r="349" spans="30:30" hidden="1" x14ac:dyDescent="0.45">
      <c r="AD349"/>
    </row>
    <row r="350" spans="30:30" hidden="1" x14ac:dyDescent="0.45">
      <c r="AD350"/>
    </row>
    <row r="351" spans="30:30" hidden="1" x14ac:dyDescent="0.45">
      <c r="AD351"/>
    </row>
    <row r="352" spans="30:30" hidden="1" x14ac:dyDescent="0.45">
      <c r="AD352"/>
    </row>
    <row r="353" spans="30:30" hidden="1" x14ac:dyDescent="0.45">
      <c r="AD353"/>
    </row>
    <row r="354" spans="30:30" hidden="1" x14ac:dyDescent="0.45">
      <c r="AD354"/>
    </row>
    <row r="355" spans="30:30" hidden="1" x14ac:dyDescent="0.45">
      <c r="AD355"/>
    </row>
    <row r="356" spans="30:30" hidden="1" x14ac:dyDescent="0.45">
      <c r="AD356"/>
    </row>
    <row r="357" spans="30:30" hidden="1" x14ac:dyDescent="0.45">
      <c r="AD357"/>
    </row>
    <row r="358" spans="30:30" hidden="1" x14ac:dyDescent="0.45">
      <c r="AD358"/>
    </row>
    <row r="359" spans="30:30" hidden="1" x14ac:dyDescent="0.45">
      <c r="AD359"/>
    </row>
    <row r="360" spans="30:30" hidden="1" x14ac:dyDescent="0.45">
      <c r="AD360"/>
    </row>
    <row r="361" spans="30:30" hidden="1" x14ac:dyDescent="0.45">
      <c r="AD361"/>
    </row>
    <row r="362" spans="30:30" hidden="1" x14ac:dyDescent="0.45">
      <c r="AD362"/>
    </row>
    <row r="363" spans="30:30" hidden="1" x14ac:dyDescent="0.45">
      <c r="AD363"/>
    </row>
    <row r="364" spans="30:30" hidden="1" x14ac:dyDescent="0.45">
      <c r="AD364"/>
    </row>
    <row r="365" spans="30:30" hidden="1" x14ac:dyDescent="0.45">
      <c r="AD365"/>
    </row>
    <row r="366" spans="30:30" hidden="1" x14ac:dyDescent="0.45">
      <c r="AD366"/>
    </row>
    <row r="367" spans="30:30" hidden="1" x14ac:dyDescent="0.45">
      <c r="AD367"/>
    </row>
    <row r="368" spans="30:30" hidden="1" x14ac:dyDescent="0.45">
      <c r="AD368"/>
    </row>
    <row r="369" spans="30:30" hidden="1" x14ac:dyDescent="0.45">
      <c r="AD369"/>
    </row>
    <row r="370" spans="30:30" hidden="1" x14ac:dyDescent="0.45">
      <c r="AD370"/>
    </row>
    <row r="371" spans="30:30" hidden="1" x14ac:dyDescent="0.45">
      <c r="AD371"/>
    </row>
    <row r="372" spans="30:30" hidden="1" x14ac:dyDescent="0.45">
      <c r="AD372"/>
    </row>
    <row r="373" spans="30:30" hidden="1" x14ac:dyDescent="0.45">
      <c r="AD373"/>
    </row>
    <row r="374" spans="30:30" hidden="1" x14ac:dyDescent="0.45">
      <c r="AD374"/>
    </row>
    <row r="375" spans="30:30" hidden="1" x14ac:dyDescent="0.45">
      <c r="AD375"/>
    </row>
    <row r="376" spans="30:30" hidden="1" x14ac:dyDescent="0.45">
      <c r="AD376"/>
    </row>
    <row r="377" spans="30:30" hidden="1" x14ac:dyDescent="0.45">
      <c r="AD377"/>
    </row>
    <row r="378" spans="30:30" hidden="1" x14ac:dyDescent="0.45">
      <c r="AD378"/>
    </row>
    <row r="379" spans="30:30" hidden="1" x14ac:dyDescent="0.45">
      <c r="AD379"/>
    </row>
    <row r="380" spans="30:30" hidden="1" x14ac:dyDescent="0.45">
      <c r="AD380"/>
    </row>
    <row r="381" spans="30:30" hidden="1" x14ac:dyDescent="0.45">
      <c r="AD381"/>
    </row>
    <row r="382" spans="30:30" hidden="1" x14ac:dyDescent="0.45">
      <c r="AD382"/>
    </row>
    <row r="383" spans="30:30" hidden="1" x14ac:dyDescent="0.45">
      <c r="AD383"/>
    </row>
    <row r="384" spans="30:30" hidden="1" x14ac:dyDescent="0.45">
      <c r="AD384"/>
    </row>
    <row r="385" spans="30:30" hidden="1" x14ac:dyDescent="0.45">
      <c r="AD385"/>
    </row>
    <row r="386" spans="30:30" hidden="1" x14ac:dyDescent="0.45">
      <c r="AD386"/>
    </row>
    <row r="387" spans="30:30" hidden="1" x14ac:dyDescent="0.45">
      <c r="AD387"/>
    </row>
    <row r="388" spans="30:30" hidden="1" x14ac:dyDescent="0.45">
      <c r="AD388"/>
    </row>
    <row r="389" spans="30:30" hidden="1" x14ac:dyDescent="0.45">
      <c r="AD389"/>
    </row>
    <row r="390" spans="30:30" hidden="1" x14ac:dyDescent="0.45">
      <c r="AD390"/>
    </row>
    <row r="391" spans="30:30" hidden="1" x14ac:dyDescent="0.45">
      <c r="AD391"/>
    </row>
    <row r="392" spans="30:30" hidden="1" x14ac:dyDescent="0.45">
      <c r="AD392"/>
    </row>
    <row r="393" spans="30:30" hidden="1" x14ac:dyDescent="0.45">
      <c r="AD393"/>
    </row>
    <row r="394" spans="30:30" hidden="1" x14ac:dyDescent="0.45">
      <c r="AD394"/>
    </row>
    <row r="395" spans="30:30" hidden="1" x14ac:dyDescent="0.45">
      <c r="AD395"/>
    </row>
    <row r="396" spans="30:30" hidden="1" x14ac:dyDescent="0.45">
      <c r="AD396"/>
    </row>
    <row r="397" spans="30:30" hidden="1" x14ac:dyDescent="0.45">
      <c r="AD397"/>
    </row>
    <row r="398" spans="30:30" hidden="1" x14ac:dyDescent="0.45">
      <c r="AD398"/>
    </row>
    <row r="399" spans="30:30" hidden="1" x14ac:dyDescent="0.45">
      <c r="AD399"/>
    </row>
    <row r="400" spans="30:30" hidden="1" x14ac:dyDescent="0.45">
      <c r="AD400"/>
    </row>
    <row r="401" spans="30:30" hidden="1" x14ac:dyDescent="0.45">
      <c r="AD401"/>
    </row>
    <row r="402" spans="30:30" hidden="1" x14ac:dyDescent="0.45">
      <c r="AD402"/>
    </row>
    <row r="403" spans="30:30" hidden="1" x14ac:dyDescent="0.45">
      <c r="AD403"/>
    </row>
    <row r="404" spans="30:30" hidden="1" x14ac:dyDescent="0.45">
      <c r="AD404"/>
    </row>
    <row r="405" spans="30:30" hidden="1" x14ac:dyDescent="0.45">
      <c r="AD405"/>
    </row>
    <row r="406" spans="30:30" hidden="1" x14ac:dyDescent="0.45">
      <c r="AD406"/>
    </row>
    <row r="407" spans="30:30" hidden="1" x14ac:dyDescent="0.45">
      <c r="AD407"/>
    </row>
    <row r="408" spans="30:30" hidden="1" x14ac:dyDescent="0.45">
      <c r="AD408"/>
    </row>
    <row r="409" spans="30:30" hidden="1" x14ac:dyDescent="0.45">
      <c r="AD409"/>
    </row>
    <row r="410" spans="30:30" hidden="1" x14ac:dyDescent="0.45">
      <c r="AD410"/>
    </row>
    <row r="411" spans="30:30" hidden="1" x14ac:dyDescent="0.45">
      <c r="AD411"/>
    </row>
    <row r="412" spans="30:30" hidden="1" x14ac:dyDescent="0.45">
      <c r="AD412"/>
    </row>
    <row r="413" spans="30:30" hidden="1" x14ac:dyDescent="0.45">
      <c r="AD413"/>
    </row>
    <row r="414" spans="30:30" hidden="1" x14ac:dyDescent="0.45">
      <c r="AD414"/>
    </row>
    <row r="415" spans="30:30" hidden="1" x14ac:dyDescent="0.45">
      <c r="AD415"/>
    </row>
    <row r="416" spans="30:30" hidden="1" x14ac:dyDescent="0.45">
      <c r="AD416"/>
    </row>
    <row r="417" spans="30:30" hidden="1" x14ac:dyDescent="0.45">
      <c r="AD417"/>
    </row>
    <row r="418" spans="30:30" hidden="1" x14ac:dyDescent="0.45">
      <c r="AD418"/>
    </row>
    <row r="419" spans="30:30" hidden="1" x14ac:dyDescent="0.45">
      <c r="AD419"/>
    </row>
    <row r="420" spans="30:30" hidden="1" x14ac:dyDescent="0.45">
      <c r="AD420"/>
    </row>
    <row r="421" spans="30:30" hidden="1" x14ac:dyDescent="0.45">
      <c r="AD421"/>
    </row>
    <row r="422" spans="30:30" hidden="1" x14ac:dyDescent="0.45">
      <c r="AD422"/>
    </row>
    <row r="423" spans="30:30" hidden="1" x14ac:dyDescent="0.45">
      <c r="AD423"/>
    </row>
    <row r="424" spans="30:30" hidden="1" x14ac:dyDescent="0.45">
      <c r="AD424"/>
    </row>
    <row r="425" spans="30:30" hidden="1" x14ac:dyDescent="0.45">
      <c r="AD425"/>
    </row>
    <row r="426" spans="30:30" hidden="1" x14ac:dyDescent="0.45">
      <c r="AD426"/>
    </row>
    <row r="427" spans="30:30" hidden="1" x14ac:dyDescent="0.45">
      <c r="AD427"/>
    </row>
    <row r="428" spans="30:30" hidden="1" x14ac:dyDescent="0.45">
      <c r="AD428"/>
    </row>
    <row r="429" spans="30:30" hidden="1" x14ac:dyDescent="0.45">
      <c r="AD429"/>
    </row>
    <row r="430" spans="30:30" hidden="1" x14ac:dyDescent="0.45">
      <c r="AD430"/>
    </row>
    <row r="431" spans="30:30" hidden="1" x14ac:dyDescent="0.45">
      <c r="AD431"/>
    </row>
    <row r="432" spans="30:30" hidden="1" x14ac:dyDescent="0.45">
      <c r="AD432"/>
    </row>
    <row r="433" spans="30:30" hidden="1" x14ac:dyDescent="0.45">
      <c r="AD433"/>
    </row>
    <row r="434" spans="30:30" hidden="1" x14ac:dyDescent="0.45">
      <c r="AD434"/>
    </row>
    <row r="435" spans="30:30" hidden="1" x14ac:dyDescent="0.45">
      <c r="AD435"/>
    </row>
    <row r="436" spans="30:30" hidden="1" x14ac:dyDescent="0.45">
      <c r="AD436"/>
    </row>
    <row r="437" spans="30:30" hidden="1" x14ac:dyDescent="0.45">
      <c r="AD437"/>
    </row>
    <row r="438" spans="30:30" hidden="1" x14ac:dyDescent="0.45">
      <c r="AD438"/>
    </row>
    <row r="439" spans="30:30" hidden="1" x14ac:dyDescent="0.45">
      <c r="AD439"/>
    </row>
    <row r="440" spans="30:30" hidden="1" x14ac:dyDescent="0.45">
      <c r="AD440"/>
    </row>
    <row r="441" spans="30:30" hidden="1" x14ac:dyDescent="0.45">
      <c r="AD441"/>
    </row>
    <row r="442" spans="30:30" hidden="1" x14ac:dyDescent="0.45">
      <c r="AD442"/>
    </row>
    <row r="443" spans="30:30" hidden="1" x14ac:dyDescent="0.45">
      <c r="AD443"/>
    </row>
    <row r="444" spans="30:30" hidden="1" x14ac:dyDescent="0.45">
      <c r="AD444"/>
    </row>
    <row r="445" spans="30:30" hidden="1" x14ac:dyDescent="0.45">
      <c r="AD445"/>
    </row>
    <row r="446" spans="30:30" hidden="1" x14ac:dyDescent="0.45">
      <c r="AD446"/>
    </row>
    <row r="447" spans="30:30" hidden="1" x14ac:dyDescent="0.45">
      <c r="AD447"/>
    </row>
    <row r="448" spans="30:30" hidden="1" x14ac:dyDescent="0.45">
      <c r="AD448"/>
    </row>
    <row r="449" spans="30:30" hidden="1" x14ac:dyDescent="0.45">
      <c r="AD449"/>
    </row>
    <row r="450" spans="30:30" hidden="1" x14ac:dyDescent="0.45">
      <c r="AD450"/>
    </row>
    <row r="451" spans="30:30" hidden="1" x14ac:dyDescent="0.45">
      <c r="AD451"/>
    </row>
    <row r="452" spans="30:30" hidden="1" x14ac:dyDescent="0.45">
      <c r="AD452"/>
    </row>
    <row r="453" spans="30:30" hidden="1" x14ac:dyDescent="0.45">
      <c r="AD453"/>
    </row>
    <row r="454" spans="30:30" hidden="1" x14ac:dyDescent="0.45">
      <c r="AD454"/>
    </row>
    <row r="455" spans="30:30" hidden="1" x14ac:dyDescent="0.45">
      <c r="AD455"/>
    </row>
    <row r="456" spans="30:30" hidden="1" x14ac:dyDescent="0.45">
      <c r="AD456"/>
    </row>
    <row r="457" spans="30:30" hidden="1" x14ac:dyDescent="0.45">
      <c r="AD457"/>
    </row>
    <row r="458" spans="30:30" hidden="1" x14ac:dyDescent="0.45">
      <c r="AD458"/>
    </row>
    <row r="459" spans="30:30" hidden="1" x14ac:dyDescent="0.45">
      <c r="AD459"/>
    </row>
    <row r="460" spans="30:30" hidden="1" x14ac:dyDescent="0.45">
      <c r="AD460"/>
    </row>
    <row r="461" spans="30:30" hidden="1" x14ac:dyDescent="0.45">
      <c r="AD461"/>
    </row>
    <row r="462" spans="30:30" hidden="1" x14ac:dyDescent="0.45">
      <c r="AD462"/>
    </row>
    <row r="463" spans="30:30" hidden="1" x14ac:dyDescent="0.45">
      <c r="AD463"/>
    </row>
    <row r="464" spans="30:30" hidden="1" x14ac:dyDescent="0.45">
      <c r="AD464"/>
    </row>
    <row r="465" spans="30:30" hidden="1" x14ac:dyDescent="0.45">
      <c r="AD465"/>
    </row>
    <row r="466" spans="30:30" hidden="1" x14ac:dyDescent="0.45">
      <c r="AD466"/>
    </row>
    <row r="467" spans="30:30" hidden="1" x14ac:dyDescent="0.45">
      <c r="AD467"/>
    </row>
    <row r="468" spans="30:30" hidden="1" x14ac:dyDescent="0.45">
      <c r="AD468"/>
    </row>
    <row r="469" spans="30:30" hidden="1" x14ac:dyDescent="0.45">
      <c r="AD469"/>
    </row>
    <row r="470" spans="30:30" hidden="1" x14ac:dyDescent="0.45">
      <c r="AD470"/>
    </row>
    <row r="471" spans="30:30" hidden="1" x14ac:dyDescent="0.45">
      <c r="AD471"/>
    </row>
    <row r="472" spans="30:30" hidden="1" x14ac:dyDescent="0.45">
      <c r="AD472"/>
    </row>
    <row r="473" spans="30:30" hidden="1" x14ac:dyDescent="0.45">
      <c r="AD473"/>
    </row>
    <row r="474" spans="30:30" hidden="1" x14ac:dyDescent="0.45">
      <c r="AD474"/>
    </row>
    <row r="475" spans="30:30" hidden="1" x14ac:dyDescent="0.45">
      <c r="AD475"/>
    </row>
    <row r="476" spans="30:30" hidden="1" x14ac:dyDescent="0.45">
      <c r="AD476"/>
    </row>
    <row r="477" spans="30:30" hidden="1" x14ac:dyDescent="0.45">
      <c r="AD477"/>
    </row>
    <row r="478" spans="30:30" hidden="1" x14ac:dyDescent="0.45">
      <c r="AD478"/>
    </row>
    <row r="479" spans="30:30" hidden="1" x14ac:dyDescent="0.45">
      <c r="AD479"/>
    </row>
    <row r="480" spans="30:30" hidden="1" x14ac:dyDescent="0.45">
      <c r="AD480"/>
    </row>
    <row r="481" spans="30:30" hidden="1" x14ac:dyDescent="0.45">
      <c r="AD481"/>
    </row>
    <row r="482" spans="30:30" hidden="1" x14ac:dyDescent="0.45">
      <c r="AD482"/>
    </row>
    <row r="483" spans="30:30" hidden="1" x14ac:dyDescent="0.45">
      <c r="AD483"/>
    </row>
    <row r="484" spans="30:30" hidden="1" x14ac:dyDescent="0.45">
      <c r="AD484"/>
    </row>
    <row r="485" spans="30:30" hidden="1" x14ac:dyDescent="0.45">
      <c r="AD485"/>
    </row>
    <row r="486" spans="30:30" hidden="1" x14ac:dyDescent="0.45">
      <c r="AD486"/>
    </row>
    <row r="487" spans="30:30" hidden="1" x14ac:dyDescent="0.45">
      <c r="AD487"/>
    </row>
    <row r="488" spans="30:30" hidden="1" x14ac:dyDescent="0.45">
      <c r="AD488"/>
    </row>
    <row r="489" spans="30:30" hidden="1" x14ac:dyDescent="0.45">
      <c r="AD489"/>
    </row>
    <row r="490" spans="30:30" hidden="1" x14ac:dyDescent="0.45">
      <c r="AD490"/>
    </row>
    <row r="491" spans="30:30" hidden="1" x14ac:dyDescent="0.45">
      <c r="AD491"/>
    </row>
    <row r="492" spans="30:30" hidden="1" x14ac:dyDescent="0.45">
      <c r="AD492"/>
    </row>
    <row r="493" spans="30:30" hidden="1" x14ac:dyDescent="0.45">
      <c r="AD493"/>
    </row>
    <row r="494" spans="30:30" hidden="1" x14ac:dyDescent="0.45">
      <c r="AD494"/>
    </row>
    <row r="495" spans="30:30" hidden="1" x14ac:dyDescent="0.45">
      <c r="AD495"/>
    </row>
    <row r="496" spans="30:30" hidden="1" x14ac:dyDescent="0.45">
      <c r="AD496"/>
    </row>
    <row r="497" spans="30:30" hidden="1" x14ac:dyDescent="0.45">
      <c r="AD497"/>
    </row>
    <row r="498" spans="30:30" hidden="1" x14ac:dyDescent="0.45">
      <c r="AD498"/>
    </row>
    <row r="499" spans="30:30" hidden="1" x14ac:dyDescent="0.45">
      <c r="AD499"/>
    </row>
    <row r="500" spans="30:30" hidden="1" x14ac:dyDescent="0.45">
      <c r="AD500"/>
    </row>
    <row r="501" spans="30:30" hidden="1" x14ac:dyDescent="0.45">
      <c r="AD501"/>
    </row>
    <row r="502" spans="30:30" hidden="1" x14ac:dyDescent="0.45">
      <c r="AD502"/>
    </row>
    <row r="503" spans="30:30" hidden="1" x14ac:dyDescent="0.45">
      <c r="AD503"/>
    </row>
    <row r="504" spans="30:30" hidden="1" x14ac:dyDescent="0.45">
      <c r="AD504"/>
    </row>
    <row r="505" spans="30:30" hidden="1" x14ac:dyDescent="0.45">
      <c r="AD505"/>
    </row>
    <row r="506" spans="30:30" hidden="1" x14ac:dyDescent="0.45">
      <c r="AD506"/>
    </row>
    <row r="507" spans="30:30" hidden="1" x14ac:dyDescent="0.45">
      <c r="AD507"/>
    </row>
    <row r="508" spans="30:30" hidden="1" x14ac:dyDescent="0.45">
      <c r="AD508"/>
    </row>
    <row r="509" spans="30:30" hidden="1" x14ac:dyDescent="0.45">
      <c r="AD509"/>
    </row>
    <row r="510" spans="30:30" hidden="1" x14ac:dyDescent="0.45">
      <c r="AD510"/>
    </row>
    <row r="511" spans="30:30" hidden="1" x14ac:dyDescent="0.45">
      <c r="AD511"/>
    </row>
    <row r="512" spans="30:30" hidden="1" x14ac:dyDescent="0.45">
      <c r="AD512"/>
    </row>
    <row r="513" spans="30:30" hidden="1" x14ac:dyDescent="0.45">
      <c r="AD513"/>
    </row>
    <row r="514" spans="30:30" hidden="1" x14ac:dyDescent="0.45">
      <c r="AD514"/>
    </row>
    <row r="515" spans="30:30" hidden="1" x14ac:dyDescent="0.45">
      <c r="AD515"/>
    </row>
    <row r="516" spans="30:30" hidden="1" x14ac:dyDescent="0.45">
      <c r="AD516"/>
    </row>
    <row r="517" spans="30:30" hidden="1" x14ac:dyDescent="0.45">
      <c r="AD517"/>
    </row>
    <row r="518" spans="30:30" hidden="1" x14ac:dyDescent="0.45">
      <c r="AD518"/>
    </row>
    <row r="519" spans="30:30" hidden="1" x14ac:dyDescent="0.45">
      <c r="AD519"/>
    </row>
    <row r="520" spans="30:30" hidden="1" x14ac:dyDescent="0.45">
      <c r="AD520"/>
    </row>
    <row r="521" spans="30:30" hidden="1" x14ac:dyDescent="0.45">
      <c r="AD521"/>
    </row>
    <row r="522" spans="30:30" hidden="1" x14ac:dyDescent="0.45">
      <c r="AD522"/>
    </row>
    <row r="523" spans="30:30" hidden="1" x14ac:dyDescent="0.45">
      <c r="AD523"/>
    </row>
    <row r="524" spans="30:30" hidden="1" x14ac:dyDescent="0.45">
      <c r="AD524"/>
    </row>
    <row r="525" spans="30:30" hidden="1" x14ac:dyDescent="0.45">
      <c r="AD525"/>
    </row>
    <row r="526" spans="30:30" hidden="1" x14ac:dyDescent="0.45">
      <c r="AD526"/>
    </row>
    <row r="527" spans="30:30" hidden="1" x14ac:dyDescent="0.45">
      <c r="AD527"/>
    </row>
    <row r="528" spans="30:30" hidden="1" x14ac:dyDescent="0.45">
      <c r="AD528"/>
    </row>
    <row r="529" spans="30:30" hidden="1" x14ac:dyDescent="0.45">
      <c r="AD529"/>
    </row>
    <row r="530" spans="30:30" hidden="1" x14ac:dyDescent="0.45">
      <c r="AD530"/>
    </row>
    <row r="531" spans="30:30" hidden="1" x14ac:dyDescent="0.45">
      <c r="AD531"/>
    </row>
    <row r="532" spans="30:30" hidden="1" x14ac:dyDescent="0.45">
      <c r="AD532"/>
    </row>
    <row r="533" spans="30:30" hidden="1" x14ac:dyDescent="0.45">
      <c r="AD533"/>
    </row>
    <row r="534" spans="30:30" hidden="1" x14ac:dyDescent="0.45">
      <c r="AD534"/>
    </row>
    <row r="535" spans="30:30" hidden="1" x14ac:dyDescent="0.45">
      <c r="AD535"/>
    </row>
    <row r="536" spans="30:30" hidden="1" x14ac:dyDescent="0.45">
      <c r="AD536"/>
    </row>
    <row r="537" spans="30:30" hidden="1" x14ac:dyDescent="0.45">
      <c r="AD537"/>
    </row>
    <row r="538" spans="30:30" hidden="1" x14ac:dyDescent="0.45">
      <c r="AD538"/>
    </row>
    <row r="539" spans="30:30" hidden="1" x14ac:dyDescent="0.45">
      <c r="AD539"/>
    </row>
    <row r="540" spans="30:30" hidden="1" x14ac:dyDescent="0.45">
      <c r="AD540"/>
    </row>
    <row r="541" spans="30:30" hidden="1" x14ac:dyDescent="0.45">
      <c r="AD541"/>
    </row>
    <row r="542" spans="30:30" hidden="1" x14ac:dyDescent="0.45">
      <c r="AD542"/>
    </row>
    <row r="543" spans="30:30" hidden="1" x14ac:dyDescent="0.45">
      <c r="AD543"/>
    </row>
    <row r="544" spans="30:30" hidden="1" x14ac:dyDescent="0.45">
      <c r="AD544"/>
    </row>
    <row r="545" spans="30:30" hidden="1" x14ac:dyDescent="0.45">
      <c r="AD545"/>
    </row>
    <row r="546" spans="30:30" hidden="1" x14ac:dyDescent="0.45">
      <c r="AD546"/>
    </row>
    <row r="547" spans="30:30" hidden="1" x14ac:dyDescent="0.45">
      <c r="AD547"/>
    </row>
    <row r="548" spans="30:30" hidden="1" x14ac:dyDescent="0.45">
      <c r="AD548"/>
    </row>
    <row r="549" spans="30:30" hidden="1" x14ac:dyDescent="0.45">
      <c r="AD549"/>
    </row>
    <row r="550" spans="30:30" hidden="1" x14ac:dyDescent="0.45">
      <c r="AD550"/>
    </row>
    <row r="551" spans="30:30" hidden="1" x14ac:dyDescent="0.45">
      <c r="AD551"/>
    </row>
    <row r="552" spans="30:30" hidden="1" x14ac:dyDescent="0.45">
      <c r="AD552"/>
    </row>
    <row r="553" spans="30:30" hidden="1" x14ac:dyDescent="0.45">
      <c r="AD553"/>
    </row>
    <row r="554" spans="30:30" hidden="1" x14ac:dyDescent="0.45">
      <c r="AD554"/>
    </row>
    <row r="555" spans="30:30" hidden="1" x14ac:dyDescent="0.45">
      <c r="AD555"/>
    </row>
    <row r="556" spans="30:30" hidden="1" x14ac:dyDescent="0.45">
      <c r="AD556"/>
    </row>
    <row r="557" spans="30:30" hidden="1" x14ac:dyDescent="0.45">
      <c r="AD557"/>
    </row>
    <row r="558" spans="30:30" hidden="1" x14ac:dyDescent="0.45">
      <c r="AD558"/>
    </row>
    <row r="559" spans="30:30" hidden="1" x14ac:dyDescent="0.45">
      <c r="AD559"/>
    </row>
    <row r="560" spans="30:30" hidden="1" x14ac:dyDescent="0.45">
      <c r="AD560"/>
    </row>
    <row r="561" spans="30:30" hidden="1" x14ac:dyDescent="0.45">
      <c r="AD561"/>
    </row>
    <row r="562" spans="30:30" hidden="1" x14ac:dyDescent="0.45">
      <c r="AD562"/>
    </row>
    <row r="563" spans="30:30" hidden="1" x14ac:dyDescent="0.45">
      <c r="AD563"/>
    </row>
    <row r="564" spans="30:30" hidden="1" x14ac:dyDescent="0.45">
      <c r="AD564"/>
    </row>
    <row r="565" spans="30:30" hidden="1" x14ac:dyDescent="0.45">
      <c r="AD565"/>
    </row>
    <row r="566" spans="30:30" hidden="1" x14ac:dyDescent="0.45">
      <c r="AD566"/>
    </row>
    <row r="567" spans="30:30" hidden="1" x14ac:dyDescent="0.45">
      <c r="AD567"/>
    </row>
    <row r="568" spans="30:30" hidden="1" x14ac:dyDescent="0.45">
      <c r="AD568"/>
    </row>
    <row r="569" spans="30:30" hidden="1" x14ac:dyDescent="0.45">
      <c r="AD569"/>
    </row>
    <row r="570" spans="30:30" hidden="1" x14ac:dyDescent="0.45">
      <c r="AD570"/>
    </row>
    <row r="571" spans="30:30" hidden="1" x14ac:dyDescent="0.45">
      <c r="AD571"/>
    </row>
    <row r="572" spans="30:30" hidden="1" x14ac:dyDescent="0.45">
      <c r="AD572"/>
    </row>
    <row r="573" spans="30:30" hidden="1" x14ac:dyDescent="0.45">
      <c r="AD573"/>
    </row>
    <row r="574" spans="30:30" hidden="1" x14ac:dyDescent="0.45">
      <c r="AD574"/>
    </row>
    <row r="575" spans="30:30" hidden="1" x14ac:dyDescent="0.45">
      <c r="AD575"/>
    </row>
    <row r="576" spans="30:30" hidden="1" x14ac:dyDescent="0.45">
      <c r="AD576"/>
    </row>
    <row r="577" spans="30:30" hidden="1" x14ac:dyDescent="0.45">
      <c r="AD577"/>
    </row>
    <row r="578" spans="30:30" hidden="1" x14ac:dyDescent="0.45">
      <c r="AD578"/>
    </row>
    <row r="579" spans="30:30" hidden="1" x14ac:dyDescent="0.45">
      <c r="AD579"/>
    </row>
    <row r="580" spans="30:30" hidden="1" x14ac:dyDescent="0.45">
      <c r="AD580"/>
    </row>
    <row r="581" spans="30:30" hidden="1" x14ac:dyDescent="0.45">
      <c r="AD581"/>
    </row>
    <row r="582" spans="30:30" hidden="1" x14ac:dyDescent="0.45">
      <c r="AD582"/>
    </row>
    <row r="583" spans="30:30" hidden="1" x14ac:dyDescent="0.45">
      <c r="AD583"/>
    </row>
    <row r="584" spans="30:30" hidden="1" x14ac:dyDescent="0.45">
      <c r="AD584"/>
    </row>
    <row r="585" spans="30:30" hidden="1" x14ac:dyDescent="0.45">
      <c r="AD585"/>
    </row>
    <row r="586" spans="30:30" hidden="1" x14ac:dyDescent="0.45">
      <c r="AD586"/>
    </row>
    <row r="587" spans="30:30" hidden="1" x14ac:dyDescent="0.45">
      <c r="AD587"/>
    </row>
    <row r="588" spans="30:30" hidden="1" x14ac:dyDescent="0.45">
      <c r="AD588"/>
    </row>
    <row r="589" spans="30:30" hidden="1" x14ac:dyDescent="0.45">
      <c r="AD589"/>
    </row>
    <row r="590" spans="30:30" hidden="1" x14ac:dyDescent="0.45">
      <c r="AD590"/>
    </row>
    <row r="591" spans="30:30" hidden="1" x14ac:dyDescent="0.45">
      <c r="AD591"/>
    </row>
    <row r="592" spans="30:30" hidden="1" x14ac:dyDescent="0.45">
      <c r="AD592"/>
    </row>
    <row r="593" spans="30:30" hidden="1" x14ac:dyDescent="0.45">
      <c r="AD593"/>
    </row>
    <row r="594" spans="30:30" hidden="1" x14ac:dyDescent="0.45">
      <c r="AD594"/>
    </row>
    <row r="595" spans="30:30" hidden="1" x14ac:dyDescent="0.45">
      <c r="AD595"/>
    </row>
    <row r="596" spans="30:30" hidden="1" x14ac:dyDescent="0.45">
      <c r="AD596"/>
    </row>
    <row r="597" spans="30:30" hidden="1" x14ac:dyDescent="0.45">
      <c r="AD597"/>
    </row>
    <row r="598" spans="30:30" hidden="1" x14ac:dyDescent="0.45">
      <c r="AD598"/>
    </row>
    <row r="599" spans="30:30" hidden="1" x14ac:dyDescent="0.45">
      <c r="AD599"/>
    </row>
    <row r="600" spans="30:30" hidden="1" x14ac:dyDescent="0.45">
      <c r="AD600"/>
    </row>
    <row r="601" spans="30:30" hidden="1" x14ac:dyDescent="0.45">
      <c r="AD601"/>
    </row>
    <row r="602" spans="30:30" hidden="1" x14ac:dyDescent="0.45">
      <c r="AD602"/>
    </row>
    <row r="603" spans="30:30" hidden="1" x14ac:dyDescent="0.45">
      <c r="AD603"/>
    </row>
    <row r="604" spans="30:30" hidden="1" x14ac:dyDescent="0.45">
      <c r="AD604"/>
    </row>
    <row r="605" spans="30:30" hidden="1" x14ac:dyDescent="0.45">
      <c r="AD605"/>
    </row>
    <row r="606" spans="30:30" hidden="1" x14ac:dyDescent="0.45">
      <c r="AD606"/>
    </row>
    <row r="607" spans="30:30" hidden="1" x14ac:dyDescent="0.45">
      <c r="AD607"/>
    </row>
    <row r="608" spans="30:30" hidden="1" x14ac:dyDescent="0.45">
      <c r="AD608"/>
    </row>
    <row r="609" spans="30:30" hidden="1" x14ac:dyDescent="0.45">
      <c r="AD609"/>
    </row>
    <row r="610" spans="30:30" hidden="1" x14ac:dyDescent="0.45">
      <c r="AD610"/>
    </row>
    <row r="611" spans="30:30" hidden="1" x14ac:dyDescent="0.45">
      <c r="AD611"/>
    </row>
    <row r="612" spans="30:30" hidden="1" x14ac:dyDescent="0.45">
      <c r="AD612"/>
    </row>
    <row r="613" spans="30:30" hidden="1" x14ac:dyDescent="0.45">
      <c r="AD613"/>
    </row>
    <row r="614" spans="30:30" hidden="1" x14ac:dyDescent="0.45">
      <c r="AD614"/>
    </row>
    <row r="615" spans="30:30" hidden="1" x14ac:dyDescent="0.45">
      <c r="AD615"/>
    </row>
    <row r="616" spans="30:30" hidden="1" x14ac:dyDescent="0.45">
      <c r="AD616"/>
    </row>
    <row r="617" spans="30:30" hidden="1" x14ac:dyDescent="0.45">
      <c r="AD617"/>
    </row>
    <row r="618" spans="30:30" hidden="1" x14ac:dyDescent="0.45">
      <c r="AD618"/>
    </row>
    <row r="619" spans="30:30" hidden="1" x14ac:dyDescent="0.45">
      <c r="AD619"/>
    </row>
    <row r="620" spans="30:30" hidden="1" x14ac:dyDescent="0.45">
      <c r="AD620"/>
    </row>
    <row r="621" spans="30:30" hidden="1" x14ac:dyDescent="0.45">
      <c r="AD621"/>
    </row>
    <row r="622" spans="30:30" hidden="1" x14ac:dyDescent="0.45">
      <c r="AD622"/>
    </row>
    <row r="623" spans="30:30" hidden="1" x14ac:dyDescent="0.45">
      <c r="AD623"/>
    </row>
    <row r="624" spans="30:30" hidden="1" x14ac:dyDescent="0.45">
      <c r="AD624"/>
    </row>
    <row r="625" spans="30:30" hidden="1" x14ac:dyDescent="0.45">
      <c r="AD625"/>
    </row>
    <row r="626" spans="30:30" hidden="1" x14ac:dyDescent="0.45">
      <c r="AD626"/>
    </row>
    <row r="627" spans="30:30" hidden="1" x14ac:dyDescent="0.45">
      <c r="AD627"/>
    </row>
    <row r="628" spans="30:30" hidden="1" x14ac:dyDescent="0.45">
      <c r="AD628"/>
    </row>
    <row r="629" spans="30:30" hidden="1" x14ac:dyDescent="0.45">
      <c r="AD629"/>
    </row>
    <row r="630" spans="30:30" hidden="1" x14ac:dyDescent="0.45">
      <c r="AD630"/>
    </row>
    <row r="631" spans="30:30" hidden="1" x14ac:dyDescent="0.45">
      <c r="AD631"/>
    </row>
    <row r="632" spans="30:30" hidden="1" x14ac:dyDescent="0.45">
      <c r="AD632"/>
    </row>
    <row r="633" spans="30:30" hidden="1" x14ac:dyDescent="0.45">
      <c r="AD633"/>
    </row>
    <row r="634" spans="30:30" hidden="1" x14ac:dyDescent="0.45">
      <c r="AD634"/>
    </row>
    <row r="635" spans="30:30" hidden="1" x14ac:dyDescent="0.45">
      <c r="AD635"/>
    </row>
    <row r="636" spans="30:30" hidden="1" x14ac:dyDescent="0.45">
      <c r="AD636"/>
    </row>
    <row r="637" spans="30:30" hidden="1" x14ac:dyDescent="0.45">
      <c r="AD637"/>
    </row>
    <row r="638" spans="30:30" hidden="1" x14ac:dyDescent="0.45">
      <c r="AD638"/>
    </row>
    <row r="639" spans="30:30" hidden="1" x14ac:dyDescent="0.45">
      <c r="AD639"/>
    </row>
    <row r="640" spans="30:30" hidden="1" x14ac:dyDescent="0.45">
      <c r="AD640"/>
    </row>
    <row r="641" spans="30:30" hidden="1" x14ac:dyDescent="0.45">
      <c r="AD641"/>
    </row>
    <row r="642" spans="30:30" hidden="1" x14ac:dyDescent="0.45">
      <c r="AD642"/>
    </row>
    <row r="643" spans="30:30" hidden="1" x14ac:dyDescent="0.45">
      <c r="AD643"/>
    </row>
    <row r="644" spans="30:30" hidden="1" x14ac:dyDescent="0.45">
      <c r="AD644"/>
    </row>
    <row r="645" spans="30:30" hidden="1" x14ac:dyDescent="0.45">
      <c r="AD645"/>
    </row>
    <row r="646" spans="30:30" hidden="1" x14ac:dyDescent="0.45">
      <c r="AD646"/>
    </row>
    <row r="647" spans="30:30" hidden="1" x14ac:dyDescent="0.45">
      <c r="AD647"/>
    </row>
    <row r="648" spans="30:30" hidden="1" x14ac:dyDescent="0.45">
      <c r="AD648"/>
    </row>
    <row r="649" spans="30:30" hidden="1" x14ac:dyDescent="0.45">
      <c r="AD649"/>
    </row>
    <row r="650" spans="30:30" hidden="1" x14ac:dyDescent="0.45">
      <c r="AD650"/>
    </row>
    <row r="651" spans="30:30" hidden="1" x14ac:dyDescent="0.45">
      <c r="AD651"/>
    </row>
    <row r="652" spans="30:30" hidden="1" x14ac:dyDescent="0.45">
      <c r="AD652"/>
    </row>
    <row r="653" spans="30:30" hidden="1" x14ac:dyDescent="0.45">
      <c r="AD653"/>
    </row>
    <row r="654" spans="30:30" hidden="1" x14ac:dyDescent="0.45">
      <c r="AD654"/>
    </row>
    <row r="655" spans="30:30" hidden="1" x14ac:dyDescent="0.45">
      <c r="AD655"/>
    </row>
    <row r="656" spans="30:30" hidden="1" x14ac:dyDescent="0.45">
      <c r="AD656"/>
    </row>
    <row r="657" spans="30:30" hidden="1" x14ac:dyDescent="0.45">
      <c r="AD657"/>
    </row>
    <row r="658" spans="30:30" hidden="1" x14ac:dyDescent="0.45">
      <c r="AD658"/>
    </row>
    <row r="659" spans="30:30" hidden="1" x14ac:dyDescent="0.45">
      <c r="AD659"/>
    </row>
    <row r="660" spans="30:30" hidden="1" x14ac:dyDescent="0.45">
      <c r="AD660"/>
    </row>
    <row r="661" spans="30:30" hidden="1" x14ac:dyDescent="0.45">
      <c r="AD661"/>
    </row>
    <row r="662" spans="30:30" hidden="1" x14ac:dyDescent="0.45">
      <c r="AD662"/>
    </row>
    <row r="663" spans="30:30" hidden="1" x14ac:dyDescent="0.45">
      <c r="AD663"/>
    </row>
    <row r="664" spans="30:30" hidden="1" x14ac:dyDescent="0.45">
      <c r="AD664"/>
    </row>
    <row r="665" spans="30:30" hidden="1" x14ac:dyDescent="0.45">
      <c r="AD665"/>
    </row>
    <row r="666" spans="30:30" hidden="1" x14ac:dyDescent="0.45">
      <c r="AD666"/>
    </row>
    <row r="667" spans="30:30" hidden="1" x14ac:dyDescent="0.45">
      <c r="AD667"/>
    </row>
    <row r="668" spans="30:30" hidden="1" x14ac:dyDescent="0.45">
      <c r="AD668"/>
    </row>
    <row r="669" spans="30:30" hidden="1" x14ac:dyDescent="0.45">
      <c r="AD669"/>
    </row>
    <row r="670" spans="30:30" hidden="1" x14ac:dyDescent="0.45">
      <c r="AD670"/>
    </row>
    <row r="671" spans="30:30" hidden="1" x14ac:dyDescent="0.45">
      <c r="AD671"/>
    </row>
    <row r="672" spans="30:30" hidden="1" x14ac:dyDescent="0.45">
      <c r="AD672"/>
    </row>
    <row r="673" spans="30:30" hidden="1" x14ac:dyDescent="0.45">
      <c r="AD673"/>
    </row>
    <row r="674" spans="30:30" hidden="1" x14ac:dyDescent="0.45">
      <c r="AD674"/>
    </row>
    <row r="675" spans="30:30" hidden="1" x14ac:dyDescent="0.45">
      <c r="AD675"/>
    </row>
    <row r="676" spans="30:30" hidden="1" x14ac:dyDescent="0.45">
      <c r="AD676"/>
    </row>
    <row r="677" spans="30:30" hidden="1" x14ac:dyDescent="0.45">
      <c r="AD677"/>
    </row>
    <row r="678" spans="30:30" hidden="1" x14ac:dyDescent="0.45">
      <c r="AD678"/>
    </row>
    <row r="679" spans="30:30" hidden="1" x14ac:dyDescent="0.45">
      <c r="AD679"/>
    </row>
    <row r="680" spans="30:30" hidden="1" x14ac:dyDescent="0.45">
      <c r="AD680"/>
    </row>
    <row r="681" spans="30:30" hidden="1" x14ac:dyDescent="0.45">
      <c r="AD681"/>
    </row>
    <row r="682" spans="30:30" hidden="1" x14ac:dyDescent="0.45">
      <c r="AD682"/>
    </row>
    <row r="683" spans="30:30" hidden="1" x14ac:dyDescent="0.45">
      <c r="AD683"/>
    </row>
    <row r="684" spans="30:30" hidden="1" x14ac:dyDescent="0.45">
      <c r="AD684"/>
    </row>
    <row r="685" spans="30:30" hidden="1" x14ac:dyDescent="0.45">
      <c r="AD685"/>
    </row>
    <row r="686" spans="30:30" hidden="1" x14ac:dyDescent="0.45">
      <c r="AD686"/>
    </row>
    <row r="687" spans="30:30" hidden="1" x14ac:dyDescent="0.45">
      <c r="AD687"/>
    </row>
    <row r="688" spans="30:30" hidden="1" x14ac:dyDescent="0.45">
      <c r="AD688"/>
    </row>
    <row r="689" spans="30:30" hidden="1" x14ac:dyDescent="0.45">
      <c r="AD689"/>
    </row>
    <row r="690" spans="30:30" hidden="1" x14ac:dyDescent="0.45">
      <c r="AD690"/>
    </row>
    <row r="691" spans="30:30" hidden="1" x14ac:dyDescent="0.45">
      <c r="AD691"/>
    </row>
    <row r="692" spans="30:30" hidden="1" x14ac:dyDescent="0.45">
      <c r="AD692"/>
    </row>
    <row r="693" spans="30:30" hidden="1" x14ac:dyDescent="0.45">
      <c r="AD693"/>
    </row>
    <row r="694" spans="30:30" hidden="1" x14ac:dyDescent="0.45">
      <c r="AD694"/>
    </row>
    <row r="695" spans="30:30" hidden="1" x14ac:dyDescent="0.45">
      <c r="AD695"/>
    </row>
    <row r="696" spans="30:30" hidden="1" x14ac:dyDescent="0.45">
      <c r="AD696"/>
    </row>
    <row r="697" spans="30:30" hidden="1" x14ac:dyDescent="0.45">
      <c r="AD697"/>
    </row>
    <row r="698" spans="30:30" hidden="1" x14ac:dyDescent="0.45">
      <c r="AD698"/>
    </row>
    <row r="699" spans="30:30" hidden="1" x14ac:dyDescent="0.45">
      <c r="AD699"/>
    </row>
    <row r="700" spans="30:30" hidden="1" x14ac:dyDescent="0.45">
      <c r="AD700"/>
    </row>
    <row r="701" spans="30:30" hidden="1" x14ac:dyDescent="0.45">
      <c r="AD701"/>
    </row>
    <row r="702" spans="30:30" hidden="1" x14ac:dyDescent="0.45">
      <c r="AD702"/>
    </row>
    <row r="703" spans="30:30" hidden="1" x14ac:dyDescent="0.45">
      <c r="AD703"/>
    </row>
    <row r="704" spans="30:30" hidden="1" x14ac:dyDescent="0.45">
      <c r="AD704"/>
    </row>
    <row r="705" spans="30:30" hidden="1" x14ac:dyDescent="0.45">
      <c r="AD705"/>
    </row>
    <row r="706" spans="30:30" hidden="1" x14ac:dyDescent="0.45">
      <c r="AD706"/>
    </row>
    <row r="707" spans="30:30" hidden="1" x14ac:dyDescent="0.45">
      <c r="AD707"/>
    </row>
    <row r="708" spans="30:30" hidden="1" x14ac:dyDescent="0.45">
      <c r="AD708"/>
    </row>
    <row r="709" spans="30:30" hidden="1" x14ac:dyDescent="0.45">
      <c r="AD709"/>
    </row>
    <row r="710" spans="30:30" hidden="1" x14ac:dyDescent="0.45">
      <c r="AD710"/>
    </row>
    <row r="711" spans="30:30" hidden="1" x14ac:dyDescent="0.45">
      <c r="AD711"/>
    </row>
    <row r="712" spans="30:30" hidden="1" x14ac:dyDescent="0.45">
      <c r="AD712"/>
    </row>
    <row r="713" spans="30:30" hidden="1" x14ac:dyDescent="0.45">
      <c r="AD713"/>
    </row>
    <row r="714" spans="30:30" hidden="1" x14ac:dyDescent="0.45">
      <c r="AD714"/>
    </row>
    <row r="715" spans="30:30" hidden="1" x14ac:dyDescent="0.45">
      <c r="AD715"/>
    </row>
    <row r="716" spans="30:30" hidden="1" x14ac:dyDescent="0.45">
      <c r="AD716"/>
    </row>
    <row r="717" spans="30:30" hidden="1" x14ac:dyDescent="0.45">
      <c r="AD717"/>
    </row>
    <row r="718" spans="30:30" hidden="1" x14ac:dyDescent="0.45">
      <c r="AD718"/>
    </row>
    <row r="719" spans="30:30" hidden="1" x14ac:dyDescent="0.45">
      <c r="AD719"/>
    </row>
    <row r="720" spans="30:30" hidden="1" x14ac:dyDescent="0.45">
      <c r="AD720"/>
    </row>
    <row r="721" spans="30:30" hidden="1" x14ac:dyDescent="0.45">
      <c r="AD721"/>
    </row>
    <row r="722" spans="30:30" hidden="1" x14ac:dyDescent="0.45">
      <c r="AD722"/>
    </row>
    <row r="723" spans="30:30" hidden="1" x14ac:dyDescent="0.45">
      <c r="AD723"/>
    </row>
    <row r="724" spans="30:30" hidden="1" x14ac:dyDescent="0.45">
      <c r="AD724"/>
    </row>
    <row r="725" spans="30:30" hidden="1" x14ac:dyDescent="0.45"/>
    <row r="726" spans="30:30" hidden="1" x14ac:dyDescent="0.45"/>
    <row r="727" spans="30:30" hidden="1" x14ac:dyDescent="0.45"/>
    <row r="728" spans="30:30" hidden="1" x14ac:dyDescent="0.45"/>
    <row r="729" spans="30:30" hidden="1" x14ac:dyDescent="0.45"/>
    <row r="730" spans="30:30" hidden="1" x14ac:dyDescent="0.45"/>
    <row r="731" spans="30:30" hidden="1" x14ac:dyDescent="0.45"/>
    <row r="732" spans="30:30" hidden="1" x14ac:dyDescent="0.45"/>
    <row r="733" spans="30:30" hidden="1" x14ac:dyDescent="0.45"/>
    <row r="734" spans="30:30" hidden="1" x14ac:dyDescent="0.45"/>
    <row r="735" spans="30:30" hidden="1" x14ac:dyDescent="0.45"/>
    <row r="736" spans="30:30"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spans="31:31" hidden="1" x14ac:dyDescent="0.45"/>
    <row r="1202" spans="31:31" hidden="1" x14ac:dyDescent="0.45"/>
    <row r="1203" spans="31:31" hidden="1" x14ac:dyDescent="0.45"/>
    <row r="1204" spans="31:31" hidden="1" x14ac:dyDescent="0.45"/>
    <row r="1205" spans="31:31" hidden="1" x14ac:dyDescent="0.45"/>
    <row r="1206" spans="31:31" hidden="1" x14ac:dyDescent="0.45"/>
    <row r="1207" spans="31:31" hidden="1" x14ac:dyDescent="0.45"/>
    <row r="1208" spans="31:31" hidden="1" x14ac:dyDescent="0.45"/>
    <row r="1209" spans="31:31" hidden="1" x14ac:dyDescent="0.45"/>
    <row r="1210" spans="31:31" hidden="1" x14ac:dyDescent="0.45"/>
    <row r="1211" spans="31:31" hidden="1" x14ac:dyDescent="0.45"/>
    <row r="1212" spans="31:31" hidden="1" x14ac:dyDescent="0.45">
      <c r="AE1212" s="61"/>
    </row>
  </sheetData>
  <sheetProtection sheet="1" formatColumns="0" formatRows="0" selectLockedCells="1"/>
  <mergeCells count="39">
    <mergeCell ref="C27:F27"/>
    <mergeCell ref="I27:P32"/>
    <mergeCell ref="C29:F29"/>
    <mergeCell ref="B32:F32"/>
    <mergeCell ref="B33:D33"/>
    <mergeCell ref="I33:P36"/>
    <mergeCell ref="B34:D34"/>
    <mergeCell ref="B35:D35"/>
    <mergeCell ref="B18:C18"/>
    <mergeCell ref="E18:F18"/>
    <mergeCell ref="I18:P23"/>
    <mergeCell ref="D19:F19"/>
    <mergeCell ref="C22:F22"/>
    <mergeCell ref="C24:F24"/>
    <mergeCell ref="I24:P26"/>
    <mergeCell ref="C25:C26"/>
    <mergeCell ref="E25:E26"/>
    <mergeCell ref="B13:C13"/>
    <mergeCell ref="I13:J13"/>
    <mergeCell ref="B14:C14"/>
    <mergeCell ref="I14:J14"/>
    <mergeCell ref="I15:J15"/>
    <mergeCell ref="B16:C16"/>
    <mergeCell ref="E16:F16"/>
    <mergeCell ref="I16:P17"/>
    <mergeCell ref="B17:C17"/>
    <mergeCell ref="D5:F5"/>
    <mergeCell ref="C7:F7"/>
    <mergeCell ref="B8:G9"/>
    <mergeCell ref="I10:J10"/>
    <mergeCell ref="I11:Q11"/>
    <mergeCell ref="B12:C12"/>
    <mergeCell ref="I12:J12"/>
    <mergeCell ref="B1:M1"/>
    <mergeCell ref="Y1:Z1"/>
    <mergeCell ref="E2:E3"/>
    <mergeCell ref="F2:F3"/>
    <mergeCell ref="K2:Q2"/>
    <mergeCell ref="D4:E4"/>
  </mergeCells>
  <conditionalFormatting sqref="B4:D4">
    <cfRule type="expression" dxfId="45" priority="37">
      <formula>MaxFDP_AcclimatisedYN&lt;&gt;"No"</formula>
    </cfRule>
  </conditionalFormatting>
  <conditionalFormatting sqref="C2">
    <cfRule type="expression" dxfId="44" priority="39">
      <formula>ISBLANK($C$2)</formula>
    </cfRule>
  </conditionalFormatting>
  <conditionalFormatting sqref="C3">
    <cfRule type="expression" dxfId="43" priority="19">
      <formula>AND(ISNUMBER(MaxFDP_NumSectors),MaxFDP_NumSectors&gt;2,MaxFDP_SignOn_L_TimeOnly&gt;TIME(2,0,0),MaxFDP_SignOn_L_TimeOnly&lt;TIME(6,0,0))</formula>
    </cfRule>
    <cfRule type="expression" dxfId="42" priority="38">
      <formula>NOT(ISNUMBER($C$3))</formula>
    </cfRule>
  </conditionalFormatting>
  <conditionalFormatting sqref="C4">
    <cfRule type="expression" dxfId="41" priority="36">
      <formula>MaxFDP_AcclimatisedYN&lt;&gt;"No"</formula>
    </cfRule>
    <cfRule type="expression" dxfId="40" priority="41">
      <formula>AND($C$2="No",ISBLANK($C$4))</formula>
    </cfRule>
  </conditionalFormatting>
  <conditionalFormatting sqref="C5 F2 C22">
    <cfRule type="expression" dxfId="39" priority="26">
      <formula>MaxFDP_WOCL_ES_Nights="5th"</formula>
    </cfRule>
  </conditionalFormatting>
  <conditionalFormatting sqref="C5">
    <cfRule type="expression" dxfId="38" priority="25">
      <formula>ISBLANK($C$5)</formula>
    </cfRule>
  </conditionalFormatting>
  <conditionalFormatting sqref="C6 F6">
    <cfRule type="expression" dxfId="37" priority="14">
      <formula>AND(ISNUMBER($C$6),NOT(ISBLANK($F$6)))</formula>
    </cfRule>
  </conditionalFormatting>
  <conditionalFormatting sqref="D2">
    <cfRule type="expression" dxfId="36" priority="6">
      <formula>MaxFDP_AcclimatisedYN&lt;&gt;"Yes"</formula>
    </cfRule>
    <cfRule type="expression" dxfId="35" priority="7">
      <formula>AND($C$2="Yes",NOT(ISNUMBER($D$2)))</formula>
    </cfRule>
  </conditionalFormatting>
  <conditionalFormatting sqref="D3">
    <cfRule type="expression" dxfId="34" priority="20">
      <formula>AND(MaxFDP_SignOn_L_TimeOnly&gt;TIME(2,0,0),MaxFDP_SignOn_L_TimeOnly&lt;TIME(6,0,0))</formula>
    </cfRule>
  </conditionalFormatting>
  <conditionalFormatting sqref="D5">
    <cfRule type="expression" dxfId="33" priority="28">
      <formula>MaxFDP_AcclimatisedYN&lt;&gt;"No"</formula>
    </cfRule>
  </conditionalFormatting>
  <conditionalFormatting sqref="D12">
    <cfRule type="expression" dxfId="32" priority="43">
      <formula>ISBLANK($D$12)</formula>
    </cfRule>
  </conditionalFormatting>
  <conditionalFormatting sqref="D13">
    <cfRule type="expression" dxfId="31" priority="22">
      <formula>ISBLANK($D$13)</formula>
    </cfRule>
  </conditionalFormatting>
  <conditionalFormatting sqref="D14">
    <cfRule type="expression" dxfId="30" priority="21">
      <formula>ISBLANK($D$14)</formula>
    </cfRule>
  </conditionalFormatting>
  <conditionalFormatting sqref="D16 D18">
    <cfRule type="expression" dxfId="29" priority="40">
      <formula>NOT(ISNUMBER($D$18))</formula>
    </cfRule>
  </conditionalFormatting>
  <conditionalFormatting sqref="D17">
    <cfRule type="expression" dxfId="28" priority="11">
      <formula>NOT(ISNUMBER($D$17))</formula>
    </cfRule>
  </conditionalFormatting>
  <conditionalFormatting sqref="D6:F6">
    <cfRule type="expression" dxfId="27" priority="15">
      <formula>ISBLANK($C$6)</formula>
    </cfRule>
  </conditionalFormatting>
  <conditionalFormatting sqref="D19:F19">
    <cfRule type="expression" dxfId="26" priority="4">
      <formula>AND(ISNUMBER(D19),D19&gt;MaxFDP_MaxFDP+TIME(1,0,0))</formula>
    </cfRule>
    <cfRule type="expression" dxfId="25" priority="5">
      <formula>AND(ISNUMBER(D19),D19&gt;MaxFDP_MaxFDP)</formula>
    </cfRule>
  </conditionalFormatting>
  <conditionalFormatting sqref="E12">
    <cfRule type="expression" dxfId="24" priority="24">
      <formula>NOT(ISNUMBER($E$12))</formula>
    </cfRule>
  </conditionalFormatting>
  <conditionalFormatting sqref="E12:E13 F12:F14 D16:D18">
    <cfRule type="expression" dxfId="23" priority="1" stopIfTrue="1">
      <formula>AND(NOT(ISBLANK(D12)),NOT(ISNUMBER(D12)))</formula>
    </cfRule>
  </conditionalFormatting>
  <conditionalFormatting sqref="E13">
    <cfRule type="expression" dxfId="22" priority="23">
      <formula>NOT(ISNUMBER($E$13))</formula>
    </cfRule>
  </conditionalFormatting>
  <conditionalFormatting sqref="E14">
    <cfRule type="expression" dxfId="21" priority="29">
      <formula>$E$14="Err"</formula>
    </cfRule>
  </conditionalFormatting>
  <conditionalFormatting sqref="E23">
    <cfRule type="expression" dxfId="20" priority="34">
      <formula>NOT(ISNUMBER($E$23))</formula>
    </cfRule>
    <cfRule type="expression" dxfId="19" priority="44">
      <formula>AND(NOT(ISBLANK(MaxFDP_LSect_Out_Station)),NOT(ISNUMBER(E23)))</formula>
    </cfRule>
  </conditionalFormatting>
  <conditionalFormatting sqref="E25:E26">
    <cfRule type="expression" dxfId="18" priority="35">
      <formula>NOT(ISNUMBER($E$25))</formula>
    </cfRule>
  </conditionalFormatting>
  <conditionalFormatting sqref="E28">
    <cfRule type="expression" dxfId="17" priority="32">
      <formula>NOT(ISNUMBER($E$23))</formula>
    </cfRule>
    <cfRule type="expression" dxfId="16" priority="33">
      <formula>AND(NOT(ISBLANK(MaxFDP_LSect_Out_Station)),NOT(ISNUMBER(E28)))</formula>
    </cfRule>
  </conditionalFormatting>
  <conditionalFormatting sqref="E30">
    <cfRule type="expression" dxfId="15" priority="2">
      <formula>NOT(ISNUMBER($E$23))</formula>
    </cfRule>
    <cfRule type="expression" dxfId="14" priority="3">
      <formula>AND(NOT(ISBLANK(MaxFDP_LSect_Out_Station)),NOT(ISNUMBER(E30)))</formula>
    </cfRule>
  </conditionalFormatting>
  <conditionalFormatting sqref="F2 C5 C22">
    <cfRule type="expression" dxfId="13" priority="27">
      <formula>MaxFDP_WOCL_ES_Nights="4th"</formula>
    </cfRule>
  </conditionalFormatting>
  <conditionalFormatting sqref="F2 C22">
    <cfRule type="expression" dxfId="12" priority="13">
      <formula>AND(ISNUMBER($C$6),NOT(ISBLANK($F$6)))</formula>
    </cfRule>
  </conditionalFormatting>
  <conditionalFormatting sqref="F6 C6">
    <cfRule type="expression" dxfId="11" priority="16">
      <formula>AND(ISNUMBER(MaxFDP_StbyStartZ),ISBLANK(maxFDP_StbyDecrement))</formula>
    </cfRule>
  </conditionalFormatting>
  <conditionalFormatting sqref="F12">
    <cfRule type="expression" dxfId="10" priority="42">
      <formula>NOT(ISNUMBER($F$12))</formula>
    </cfRule>
  </conditionalFormatting>
  <conditionalFormatting sqref="F13">
    <cfRule type="expression" dxfId="9" priority="31">
      <formula>NOT(ISNUMBER($F$13))</formula>
    </cfRule>
  </conditionalFormatting>
  <conditionalFormatting sqref="F14">
    <cfRule type="expression" dxfId="8" priority="30">
      <formula>NOT(ISNUMBER($F$14))</formula>
    </cfRule>
  </conditionalFormatting>
  <conditionalFormatting sqref="F17">
    <cfRule type="expression" dxfId="7" priority="8">
      <formula>AND(LEFT(MaxFDP_Spare,1)="-",ABS(MaxFDP_NoExt_LatestLastPush_Z-MaxFDP_LastPushZ)&gt;TIME(1,0,0))</formula>
    </cfRule>
    <cfRule type="expression" dxfId="6" priority="9">
      <formula>MaxFDP_Spare="-01:00"</formula>
    </cfRule>
    <cfRule type="expression" dxfId="5" priority="10">
      <formula>AND(LEFT(MaxFDP_Spare,1)="-",MID(MaxFDP_Spare,2,2)="00")</formula>
    </cfRule>
  </conditionalFormatting>
  <conditionalFormatting sqref="F21">
    <cfRule type="expression" dxfId="4" priority="18">
      <formula>AND(ISNUMBER(MaxFDP_NumSectors),MaxFDP_NumSectors&gt;2,MaxFDP_SignOn_L_TimeOnly&gt;TIME(2,0,0),MaxFDP_SignOn_L_TimeOnly&lt;TIME(6,0,0))</formula>
    </cfRule>
  </conditionalFormatting>
  <conditionalFormatting sqref="I4:J9">
    <cfRule type="expression" dxfId="3" priority="12">
      <formula>AND(ISNUMBER(MaxFDP_StbyStartL),(MaxFDP_StbyStartL-INT(MaxFDP_StbyStartL))&gt;=$I4,(MaxFDP_StbyStartL-INT(MaxFDP_StbyStartL))&lt;=$J4)</formula>
    </cfRule>
  </conditionalFormatting>
  <conditionalFormatting sqref="K4:P9">
    <cfRule type="expression" dxfId="2" priority="17">
      <formula>AND($Q4=K4,K$3=$C$3)</formula>
    </cfRule>
  </conditionalFormatting>
  <conditionalFormatting sqref="K13:P14">
    <cfRule type="expression" dxfId="1" priority="46">
      <formula>AND(K13=$Q13,$C$3=K$12)</formula>
    </cfRule>
  </conditionalFormatting>
  <conditionalFormatting sqref="M4:P9 M13:P14">
    <cfRule type="expression" dxfId="0" priority="45">
      <formula>AND(MaxFDP_NumSectors&gt;2,MaxFDP_SignOn_L_TimeOnly&gt;TIME(2,0,0),MaxFDP_SignOn_L_TimeOnly&lt;TIME(6,0,0))</formula>
    </cfRule>
  </conditionalFormatting>
  <dataValidations count="11">
    <dataValidation type="list" allowBlank="1" showInputMessage="1" sqref="E21 E25 E23 F12:F14 D2" xr:uid="{45667A57-5699-45B0-87A8-4A0234567E55}">
      <formula1>MaxFDP_TimeZones</formula1>
    </dataValidation>
    <dataValidation type="list" allowBlank="1" showInputMessage="1" showErrorMessage="1" sqref="C2" xr:uid="{FC7590ED-730F-4918-A11D-8FA81D5CE41C}">
      <formula1>"Yes,No"</formula1>
    </dataValidation>
    <dataValidation type="list" allowBlank="1" showInputMessage="1" showErrorMessage="1" sqref="C4" xr:uid="{13A9ACA4-EE8E-4FA4-BDDA-BE15DD197061}">
      <formula1>"&lt;30 Hrs,&gt;=30 Hrs"</formula1>
    </dataValidation>
    <dataValidation type="list" allowBlank="1" showInputMessage="1" sqref="E13" xr:uid="{956B6983-41B3-4BF1-8D67-DDF22D1D9A8C}">
      <formula1>MaxFDP_BlockTimes</formula1>
    </dataValidation>
    <dataValidation type="list" allowBlank="1" showInputMessage="1" sqref="C3" xr:uid="{C2BC2C07-629A-4D32-8620-F202998B2448}">
      <formula1>"1,2,3,4,5,6"</formula1>
    </dataValidation>
    <dataValidation type="list" allowBlank="1" showInputMessage="1" showErrorMessage="1" sqref="C5" xr:uid="{103F0175-F901-4A76-9030-F09DC502E0F4}">
      <formula1>MaxFDP_WOCL_ES_List</formula1>
    </dataValidation>
    <dataValidation type="list" allowBlank="1" showInputMessage="1" sqref="D12:D14" xr:uid="{7BE1F431-3B50-4BB4-A392-F1C3FCDE3D37}">
      <formula1>MaxFDP_Airfields</formula1>
    </dataValidation>
    <dataValidation type="list" allowBlank="1" showInputMessage="1" sqref="E12" xr:uid="{6BBE88DE-F845-435E-8CD4-1275AC8D3FDB}">
      <formula1>MaxFDP_UTCs</formula1>
    </dataValidation>
    <dataValidation type="list" allowBlank="1" showInputMessage="1" sqref="D16 D18" xr:uid="{4A2025F1-1731-4AA1-B1D1-7B815213C5AB}">
      <formula1>MaxFDP_BlockToSignOff_List</formula1>
    </dataValidation>
    <dataValidation type="list" allowBlank="1" showInputMessage="1" sqref="D17" xr:uid="{9D5BAB4E-9387-4305-A0CA-43EFF1DABB8F}">
      <formula1>MaxFDP_LastPushList</formula1>
    </dataValidation>
    <dataValidation type="list" allowBlank="1" showInputMessage="1" sqref="C6" xr:uid="{9C1E8106-B9F8-4627-A69F-86E743EAC6F3}">
      <formula1>MaxFDP_SbyCallOut_UTCs</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F46E51E-5146-4EB6-92C8-EE9A167B90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585</vt:i4>
      </vt:variant>
    </vt:vector>
  </HeadingPairs>
  <TitlesOfParts>
    <vt:vector size="594" baseType="lpstr">
      <vt:lpstr>1</vt:lpstr>
      <vt:lpstr>2</vt:lpstr>
      <vt:lpstr>3</vt:lpstr>
      <vt:lpstr>4</vt:lpstr>
      <vt:lpstr>5</vt:lpstr>
      <vt:lpstr>6</vt:lpstr>
      <vt:lpstr>7</vt:lpstr>
      <vt:lpstr>8</vt:lpstr>
      <vt:lpstr>9</vt:lpstr>
      <vt:lpstr>'2'!MaxFDP_Acc_FDPs</vt:lpstr>
      <vt:lpstr>'3'!MaxFDP_Acc_FDPs</vt:lpstr>
      <vt:lpstr>'4'!MaxFDP_Acc_FDPs</vt:lpstr>
      <vt:lpstr>'5'!MaxFDP_Acc_FDPs</vt:lpstr>
      <vt:lpstr>'6'!MaxFDP_Acc_FDPs</vt:lpstr>
      <vt:lpstr>'7'!MaxFDP_Acc_FDPs</vt:lpstr>
      <vt:lpstr>'8'!MaxFDP_Acc_FDPs</vt:lpstr>
      <vt:lpstr>'9'!MaxFDP_Acc_FDPs</vt:lpstr>
      <vt:lpstr>MaxFDP_Acc_FDPs</vt:lpstr>
      <vt:lpstr>'2'!MaxFDP_AccFDPTop</vt:lpstr>
      <vt:lpstr>'3'!MaxFDP_AccFDPTop</vt:lpstr>
      <vt:lpstr>'4'!MaxFDP_AccFDPTop</vt:lpstr>
      <vt:lpstr>'5'!MaxFDP_AccFDPTop</vt:lpstr>
      <vt:lpstr>'6'!MaxFDP_AccFDPTop</vt:lpstr>
      <vt:lpstr>'7'!MaxFDP_AccFDPTop</vt:lpstr>
      <vt:lpstr>'8'!MaxFDP_AccFDPTop</vt:lpstr>
      <vt:lpstr>'9'!MaxFDP_AccFDPTop</vt:lpstr>
      <vt:lpstr>MaxFDP_AccFDPTop</vt:lpstr>
      <vt:lpstr>'2'!MaxFDP_AcclimatisedYN</vt:lpstr>
      <vt:lpstr>'3'!MaxFDP_AcclimatisedYN</vt:lpstr>
      <vt:lpstr>'4'!MaxFDP_AcclimatisedYN</vt:lpstr>
      <vt:lpstr>'5'!MaxFDP_AcclimatisedYN</vt:lpstr>
      <vt:lpstr>'6'!MaxFDP_AcclimatisedYN</vt:lpstr>
      <vt:lpstr>'7'!MaxFDP_AcclimatisedYN</vt:lpstr>
      <vt:lpstr>'8'!MaxFDP_AcclimatisedYN</vt:lpstr>
      <vt:lpstr>'9'!MaxFDP_AcclimatisedYN</vt:lpstr>
      <vt:lpstr>MaxFDP_AcclimatisedYN</vt:lpstr>
      <vt:lpstr>'2'!MaxFDP_AccMaxFDPList</vt:lpstr>
      <vt:lpstr>'3'!MaxFDP_AccMaxFDPList</vt:lpstr>
      <vt:lpstr>'4'!MaxFDP_AccMaxFDPList</vt:lpstr>
      <vt:lpstr>'5'!MaxFDP_AccMaxFDPList</vt:lpstr>
      <vt:lpstr>'6'!MaxFDP_AccMaxFDPList</vt:lpstr>
      <vt:lpstr>'7'!MaxFDP_AccMaxFDPList</vt:lpstr>
      <vt:lpstr>'8'!MaxFDP_AccMaxFDPList</vt:lpstr>
      <vt:lpstr>'9'!MaxFDP_AccMaxFDPList</vt:lpstr>
      <vt:lpstr>MaxFDP_AccMaxFDPList</vt:lpstr>
      <vt:lpstr>'2'!MaxFDP_AccTz</vt:lpstr>
      <vt:lpstr>'3'!MaxFDP_AccTz</vt:lpstr>
      <vt:lpstr>'4'!MaxFDP_AccTz</vt:lpstr>
      <vt:lpstr>'5'!MaxFDP_AccTz</vt:lpstr>
      <vt:lpstr>'6'!MaxFDP_AccTz</vt:lpstr>
      <vt:lpstr>'7'!MaxFDP_AccTz</vt:lpstr>
      <vt:lpstr>'8'!MaxFDP_AccTz</vt:lpstr>
      <vt:lpstr>'9'!MaxFDP_AccTz</vt:lpstr>
      <vt:lpstr>MaxFDP_AccTz</vt:lpstr>
      <vt:lpstr>'2'!MaxFDP_AccTz_SignOn_L</vt:lpstr>
      <vt:lpstr>'3'!MaxFDP_AccTz_SignOn_L</vt:lpstr>
      <vt:lpstr>'4'!MaxFDP_AccTz_SignOn_L</vt:lpstr>
      <vt:lpstr>'5'!MaxFDP_AccTz_SignOn_L</vt:lpstr>
      <vt:lpstr>'6'!MaxFDP_AccTz_SignOn_L</vt:lpstr>
      <vt:lpstr>'7'!MaxFDP_AccTz_SignOn_L</vt:lpstr>
      <vt:lpstr>'8'!MaxFDP_AccTz_SignOn_L</vt:lpstr>
      <vt:lpstr>'9'!MaxFDP_AccTz_SignOn_L</vt:lpstr>
      <vt:lpstr>MaxFDP_AccTz_SignOn_L</vt:lpstr>
      <vt:lpstr>'2'!MaxFDP_Airfields</vt:lpstr>
      <vt:lpstr>'3'!MaxFDP_Airfields</vt:lpstr>
      <vt:lpstr>'4'!MaxFDP_Airfields</vt:lpstr>
      <vt:lpstr>'5'!MaxFDP_Airfields</vt:lpstr>
      <vt:lpstr>'6'!MaxFDP_Airfields</vt:lpstr>
      <vt:lpstr>'7'!MaxFDP_Airfields</vt:lpstr>
      <vt:lpstr>'8'!MaxFDP_Airfields</vt:lpstr>
      <vt:lpstr>'9'!MaxFDP_Airfields</vt:lpstr>
      <vt:lpstr>MaxFDP_Airfields</vt:lpstr>
      <vt:lpstr>'2'!MaxFDP_BlockInToSignOff</vt:lpstr>
      <vt:lpstr>'3'!MaxFDP_BlockInToSignOff</vt:lpstr>
      <vt:lpstr>'4'!MaxFDP_BlockInToSignOff</vt:lpstr>
      <vt:lpstr>'5'!MaxFDP_BlockInToSignOff</vt:lpstr>
      <vt:lpstr>'6'!MaxFDP_BlockInToSignOff</vt:lpstr>
      <vt:lpstr>'7'!MaxFDP_BlockInToSignOff</vt:lpstr>
      <vt:lpstr>'8'!MaxFDP_BlockInToSignOff</vt:lpstr>
      <vt:lpstr>'9'!MaxFDP_BlockInToSignOff</vt:lpstr>
      <vt:lpstr>MaxFDP_BlockInToSignOff</vt:lpstr>
      <vt:lpstr>'2'!MaxFDP_BlockTimes</vt:lpstr>
      <vt:lpstr>'3'!MaxFDP_BlockTimes</vt:lpstr>
      <vt:lpstr>'4'!MaxFDP_BlockTimes</vt:lpstr>
      <vt:lpstr>'5'!MaxFDP_BlockTimes</vt:lpstr>
      <vt:lpstr>'6'!MaxFDP_BlockTimes</vt:lpstr>
      <vt:lpstr>'7'!MaxFDP_BlockTimes</vt:lpstr>
      <vt:lpstr>'8'!MaxFDP_BlockTimes</vt:lpstr>
      <vt:lpstr>'9'!MaxFDP_BlockTimes</vt:lpstr>
      <vt:lpstr>MaxFDP_BlockTimes</vt:lpstr>
      <vt:lpstr>'2'!MaxFDP_BlockToSignOff_List</vt:lpstr>
      <vt:lpstr>'3'!MaxFDP_BlockToSignOff_List</vt:lpstr>
      <vt:lpstr>'4'!MaxFDP_BlockToSignOff_List</vt:lpstr>
      <vt:lpstr>'5'!MaxFDP_BlockToSignOff_List</vt:lpstr>
      <vt:lpstr>'6'!MaxFDP_BlockToSignOff_List</vt:lpstr>
      <vt:lpstr>'7'!MaxFDP_BlockToSignOff_List</vt:lpstr>
      <vt:lpstr>'8'!MaxFDP_BlockToSignOff_List</vt:lpstr>
      <vt:lpstr>'9'!MaxFDP_BlockToSignOff_List</vt:lpstr>
      <vt:lpstr>MaxFDP_BlockToSignOff_List</vt:lpstr>
      <vt:lpstr>'2'!MaxFDP_Clear_MaxFDP</vt:lpstr>
      <vt:lpstr>'3'!MaxFDP_Clear_MaxFDP</vt:lpstr>
      <vt:lpstr>'4'!MaxFDP_Clear_MaxFDP</vt:lpstr>
      <vt:lpstr>'5'!MaxFDP_Clear_MaxFDP</vt:lpstr>
      <vt:lpstr>'6'!MaxFDP_Clear_MaxFDP</vt:lpstr>
      <vt:lpstr>'7'!MaxFDP_Clear_MaxFDP</vt:lpstr>
      <vt:lpstr>'8'!MaxFDP_Clear_MaxFDP</vt:lpstr>
      <vt:lpstr>'9'!MaxFDP_Clear_MaxFDP</vt:lpstr>
      <vt:lpstr>MaxFDP_Clear_MaxFDP</vt:lpstr>
      <vt:lpstr>'2'!MaxFDP_Done</vt:lpstr>
      <vt:lpstr>'3'!MaxFDP_Done</vt:lpstr>
      <vt:lpstr>'4'!MaxFDP_Done</vt:lpstr>
      <vt:lpstr>'5'!MaxFDP_Done</vt:lpstr>
      <vt:lpstr>'6'!MaxFDP_Done</vt:lpstr>
      <vt:lpstr>'7'!MaxFDP_Done</vt:lpstr>
      <vt:lpstr>'8'!MaxFDP_Done</vt:lpstr>
      <vt:lpstr>'9'!MaxFDP_Done</vt:lpstr>
      <vt:lpstr>MaxFDP_Done</vt:lpstr>
      <vt:lpstr>'2'!MaxFDP_DSDate</vt:lpstr>
      <vt:lpstr>'3'!MaxFDP_DSDate</vt:lpstr>
      <vt:lpstr>'4'!MaxFDP_DSDate</vt:lpstr>
      <vt:lpstr>'5'!MaxFDP_DSDate</vt:lpstr>
      <vt:lpstr>'6'!MaxFDP_DSDate</vt:lpstr>
      <vt:lpstr>'7'!MaxFDP_DSDate</vt:lpstr>
      <vt:lpstr>'8'!MaxFDP_DSDate</vt:lpstr>
      <vt:lpstr>'9'!MaxFDP_DSDate</vt:lpstr>
      <vt:lpstr>MaxFDP_DSDate</vt:lpstr>
      <vt:lpstr>'2'!MaxFDP_ExtFDPLastPushL</vt:lpstr>
      <vt:lpstr>'3'!MaxFDP_ExtFDPLastPushL</vt:lpstr>
      <vt:lpstr>'4'!MaxFDP_ExtFDPLastPushL</vt:lpstr>
      <vt:lpstr>'5'!MaxFDP_ExtFDPLastPushL</vt:lpstr>
      <vt:lpstr>'6'!MaxFDP_ExtFDPLastPushL</vt:lpstr>
      <vt:lpstr>'7'!MaxFDP_ExtFDPLastPushL</vt:lpstr>
      <vt:lpstr>'8'!MaxFDP_ExtFDPLastPushL</vt:lpstr>
      <vt:lpstr>'9'!MaxFDP_ExtFDPLastPushL</vt:lpstr>
      <vt:lpstr>MaxFDP_ExtFDPLastPushL</vt:lpstr>
      <vt:lpstr>'2'!MaxFDP_ExtFDPLastPushZ</vt:lpstr>
      <vt:lpstr>'3'!MaxFDP_ExtFDPLastPushZ</vt:lpstr>
      <vt:lpstr>'4'!MaxFDP_ExtFDPLastPushZ</vt:lpstr>
      <vt:lpstr>'5'!MaxFDP_ExtFDPLastPushZ</vt:lpstr>
      <vt:lpstr>'6'!MaxFDP_ExtFDPLastPushZ</vt:lpstr>
      <vt:lpstr>'7'!MaxFDP_ExtFDPLastPushZ</vt:lpstr>
      <vt:lpstr>'8'!MaxFDP_ExtFDPLastPushZ</vt:lpstr>
      <vt:lpstr>'9'!MaxFDP_ExtFDPLastPushZ</vt:lpstr>
      <vt:lpstr>MaxFDP_ExtFDPLastPushZ</vt:lpstr>
      <vt:lpstr>'2'!MaxFDP_FDPExtension</vt:lpstr>
      <vt:lpstr>'3'!MaxFDP_FDPExtension</vt:lpstr>
      <vt:lpstr>'4'!MaxFDP_FDPExtension</vt:lpstr>
      <vt:lpstr>'5'!MaxFDP_FDPExtension</vt:lpstr>
      <vt:lpstr>'6'!MaxFDP_FDPExtension</vt:lpstr>
      <vt:lpstr>'7'!MaxFDP_FDPExtension</vt:lpstr>
      <vt:lpstr>'8'!MaxFDP_FDPExtension</vt:lpstr>
      <vt:lpstr>'9'!MaxFDP_FDPExtension</vt:lpstr>
      <vt:lpstr>MaxFDP_FDPExtension</vt:lpstr>
      <vt:lpstr>'2'!MaxFDP_FDPExtensionHomeBase</vt:lpstr>
      <vt:lpstr>'3'!MaxFDP_FDPExtensionHomeBase</vt:lpstr>
      <vt:lpstr>'4'!MaxFDP_FDPExtensionHomeBase</vt:lpstr>
      <vt:lpstr>'5'!MaxFDP_FDPExtensionHomeBase</vt:lpstr>
      <vt:lpstr>'6'!MaxFDP_FDPExtensionHomeBase</vt:lpstr>
      <vt:lpstr>'7'!MaxFDP_FDPExtensionHomeBase</vt:lpstr>
      <vt:lpstr>'8'!MaxFDP_FDPExtensionHomeBase</vt:lpstr>
      <vt:lpstr>'9'!MaxFDP_FDPExtensionHomeBase</vt:lpstr>
      <vt:lpstr>MaxFDP_FDPExtensionHomeBase</vt:lpstr>
      <vt:lpstr>'2'!MaxFDP_FDPLastPushL</vt:lpstr>
      <vt:lpstr>'3'!MaxFDP_FDPLastPushL</vt:lpstr>
      <vt:lpstr>'4'!MaxFDP_FDPLastPushL</vt:lpstr>
      <vt:lpstr>'5'!MaxFDP_FDPLastPushL</vt:lpstr>
      <vt:lpstr>'6'!MaxFDP_FDPLastPushL</vt:lpstr>
      <vt:lpstr>'7'!MaxFDP_FDPLastPushL</vt:lpstr>
      <vt:lpstr>'8'!MaxFDP_FDPLastPushL</vt:lpstr>
      <vt:lpstr>'9'!MaxFDP_FDPLastPushL</vt:lpstr>
      <vt:lpstr>MaxFDP_FDPLastPushL</vt:lpstr>
      <vt:lpstr>'2'!MaxFDP_FDPLastPushZ</vt:lpstr>
      <vt:lpstr>'3'!MaxFDP_FDPLastPushZ</vt:lpstr>
      <vt:lpstr>'4'!MaxFDP_FDPLastPushZ</vt:lpstr>
      <vt:lpstr>'5'!MaxFDP_FDPLastPushZ</vt:lpstr>
      <vt:lpstr>'6'!MaxFDP_FDPLastPushZ</vt:lpstr>
      <vt:lpstr>'7'!MaxFDP_FDPLastPushZ</vt:lpstr>
      <vt:lpstr>'8'!MaxFDP_FDPLastPushZ</vt:lpstr>
      <vt:lpstr>'9'!MaxFDP_FDPLastPushZ</vt:lpstr>
      <vt:lpstr>MaxFDP_FDPLastPushZ</vt:lpstr>
      <vt:lpstr>'2'!MaxFDP_HrsOnStby</vt:lpstr>
      <vt:lpstr>'3'!MaxFDP_HrsOnStby</vt:lpstr>
      <vt:lpstr>'4'!MaxFDP_HrsOnStby</vt:lpstr>
      <vt:lpstr>'5'!MaxFDP_HrsOnStby</vt:lpstr>
      <vt:lpstr>'6'!MaxFDP_HrsOnStby</vt:lpstr>
      <vt:lpstr>'7'!MaxFDP_HrsOnStby</vt:lpstr>
      <vt:lpstr>'8'!MaxFDP_HrsOnStby</vt:lpstr>
      <vt:lpstr>'9'!MaxFDP_HrsOnStby</vt:lpstr>
      <vt:lpstr>MaxFDP_HrsOnStby</vt:lpstr>
      <vt:lpstr>'2'!MaxFDP_LastIn_L</vt:lpstr>
      <vt:lpstr>'3'!MaxFDP_LastIn_L</vt:lpstr>
      <vt:lpstr>'4'!MaxFDP_LastIn_L</vt:lpstr>
      <vt:lpstr>'5'!MaxFDP_LastIn_L</vt:lpstr>
      <vt:lpstr>'6'!MaxFDP_LastIn_L</vt:lpstr>
      <vt:lpstr>'7'!MaxFDP_LastIn_L</vt:lpstr>
      <vt:lpstr>'8'!MaxFDP_LastIn_L</vt:lpstr>
      <vt:lpstr>'9'!MaxFDP_LastIn_L</vt:lpstr>
      <vt:lpstr>MaxFDP_LastIn_L</vt:lpstr>
      <vt:lpstr>'2'!MaxFDP_LastIn_Z</vt:lpstr>
      <vt:lpstr>'3'!MaxFDP_LastIn_Z</vt:lpstr>
      <vt:lpstr>'4'!MaxFDP_LastIn_Z</vt:lpstr>
      <vt:lpstr>'5'!MaxFDP_LastIn_Z</vt:lpstr>
      <vt:lpstr>'6'!MaxFDP_LastIn_Z</vt:lpstr>
      <vt:lpstr>'7'!MaxFDP_LastIn_Z</vt:lpstr>
      <vt:lpstr>'8'!MaxFDP_LastIn_Z</vt:lpstr>
      <vt:lpstr>'9'!MaxFDP_LastIn_Z</vt:lpstr>
      <vt:lpstr>MaxFDP_LastIn_Z</vt:lpstr>
      <vt:lpstr>'2'!MaxFDP_LastPushList</vt:lpstr>
      <vt:lpstr>'3'!MaxFDP_LastPushList</vt:lpstr>
      <vt:lpstr>'4'!MaxFDP_LastPushList</vt:lpstr>
      <vt:lpstr>'5'!MaxFDP_LastPushList</vt:lpstr>
      <vt:lpstr>'6'!MaxFDP_LastPushList</vt:lpstr>
      <vt:lpstr>'7'!MaxFDP_LastPushList</vt:lpstr>
      <vt:lpstr>'8'!MaxFDP_LastPushList</vt:lpstr>
      <vt:lpstr>'9'!MaxFDP_LastPushList</vt:lpstr>
      <vt:lpstr>MaxFDP_LastPushList</vt:lpstr>
      <vt:lpstr>'2'!MaxFDP_LastPushZ</vt:lpstr>
      <vt:lpstr>'3'!MaxFDP_LastPushZ</vt:lpstr>
      <vt:lpstr>'4'!MaxFDP_LastPushZ</vt:lpstr>
      <vt:lpstr>'5'!MaxFDP_LastPushZ</vt:lpstr>
      <vt:lpstr>'6'!MaxFDP_LastPushZ</vt:lpstr>
      <vt:lpstr>'7'!MaxFDP_LastPushZ</vt:lpstr>
      <vt:lpstr>'8'!MaxFDP_LastPushZ</vt:lpstr>
      <vt:lpstr>'9'!MaxFDP_LastPushZ</vt:lpstr>
      <vt:lpstr>MaxFDP_LastPushZ</vt:lpstr>
      <vt:lpstr>'2'!MaxFDP_Limits</vt:lpstr>
      <vt:lpstr>'3'!MaxFDP_Limits</vt:lpstr>
      <vt:lpstr>'4'!MaxFDP_Limits</vt:lpstr>
      <vt:lpstr>'5'!MaxFDP_Limits</vt:lpstr>
      <vt:lpstr>'6'!MaxFDP_Limits</vt:lpstr>
      <vt:lpstr>'7'!MaxFDP_Limits</vt:lpstr>
      <vt:lpstr>'8'!MaxFDP_Limits</vt:lpstr>
      <vt:lpstr>'9'!MaxFDP_Limits</vt:lpstr>
      <vt:lpstr>MaxFDP_Limits</vt:lpstr>
      <vt:lpstr>'2'!MaxFDP_LSect_Arr_Tz</vt:lpstr>
      <vt:lpstr>'3'!MaxFDP_LSect_Arr_Tz</vt:lpstr>
      <vt:lpstr>'4'!MaxFDP_LSect_Arr_Tz</vt:lpstr>
      <vt:lpstr>'5'!MaxFDP_LSect_Arr_Tz</vt:lpstr>
      <vt:lpstr>'6'!MaxFDP_LSect_Arr_Tz</vt:lpstr>
      <vt:lpstr>'7'!MaxFDP_LSect_Arr_Tz</vt:lpstr>
      <vt:lpstr>'8'!MaxFDP_LSect_Arr_Tz</vt:lpstr>
      <vt:lpstr>'9'!MaxFDP_LSect_Arr_Tz</vt:lpstr>
      <vt:lpstr>MaxFDP_LSect_Arr_Tz</vt:lpstr>
      <vt:lpstr>'2'!MaxFDP_LSect_Block</vt:lpstr>
      <vt:lpstr>'3'!MaxFDP_LSect_Block</vt:lpstr>
      <vt:lpstr>'4'!MaxFDP_LSect_Block</vt:lpstr>
      <vt:lpstr>'5'!MaxFDP_LSect_Block</vt:lpstr>
      <vt:lpstr>'6'!MaxFDP_LSect_Block</vt:lpstr>
      <vt:lpstr>'7'!MaxFDP_LSect_Block</vt:lpstr>
      <vt:lpstr>'8'!MaxFDP_LSect_Block</vt:lpstr>
      <vt:lpstr>'9'!MaxFDP_LSect_Block</vt:lpstr>
      <vt:lpstr>MaxFDP_LSect_Block</vt:lpstr>
      <vt:lpstr>'2'!MaxFDP_LSect_Dept_Tz</vt:lpstr>
      <vt:lpstr>'3'!MaxFDP_LSect_Dept_Tz</vt:lpstr>
      <vt:lpstr>'4'!MaxFDP_LSect_Dept_Tz</vt:lpstr>
      <vt:lpstr>'5'!MaxFDP_LSect_Dept_Tz</vt:lpstr>
      <vt:lpstr>'6'!MaxFDP_LSect_Dept_Tz</vt:lpstr>
      <vt:lpstr>'7'!MaxFDP_LSect_Dept_Tz</vt:lpstr>
      <vt:lpstr>'8'!MaxFDP_LSect_Dept_Tz</vt:lpstr>
      <vt:lpstr>'9'!MaxFDP_LSect_Dept_Tz</vt:lpstr>
      <vt:lpstr>MaxFDP_LSect_Dept_Tz</vt:lpstr>
      <vt:lpstr>'2'!MaxFDP_LSect_FltNum</vt:lpstr>
      <vt:lpstr>'3'!MaxFDP_LSect_FltNum</vt:lpstr>
      <vt:lpstr>'4'!MaxFDP_LSect_FltNum</vt:lpstr>
      <vt:lpstr>'5'!MaxFDP_LSect_FltNum</vt:lpstr>
      <vt:lpstr>'6'!MaxFDP_LSect_FltNum</vt:lpstr>
      <vt:lpstr>'7'!MaxFDP_LSect_FltNum</vt:lpstr>
      <vt:lpstr>'8'!MaxFDP_LSect_FltNum</vt:lpstr>
      <vt:lpstr>'9'!MaxFDP_LSect_FltNum</vt:lpstr>
      <vt:lpstr>MaxFDP_LSect_FltNum</vt:lpstr>
      <vt:lpstr>'2'!MaxFDP_LSect_In_Station</vt:lpstr>
      <vt:lpstr>'3'!MaxFDP_LSect_In_Station</vt:lpstr>
      <vt:lpstr>'4'!MaxFDP_LSect_In_Station</vt:lpstr>
      <vt:lpstr>'5'!MaxFDP_LSect_In_Station</vt:lpstr>
      <vt:lpstr>'6'!MaxFDP_LSect_In_Station</vt:lpstr>
      <vt:lpstr>'7'!MaxFDP_LSect_In_Station</vt:lpstr>
      <vt:lpstr>'8'!MaxFDP_LSect_In_Station</vt:lpstr>
      <vt:lpstr>'9'!MaxFDP_LSect_In_Station</vt:lpstr>
      <vt:lpstr>MaxFDP_LSect_In_Station</vt:lpstr>
      <vt:lpstr>'2'!MaxFDP_LSect_Out_Station</vt:lpstr>
      <vt:lpstr>'3'!MaxFDP_LSect_Out_Station</vt:lpstr>
      <vt:lpstr>'4'!MaxFDP_LSect_Out_Station</vt:lpstr>
      <vt:lpstr>'5'!MaxFDP_LSect_Out_Station</vt:lpstr>
      <vt:lpstr>'6'!MaxFDP_LSect_Out_Station</vt:lpstr>
      <vt:lpstr>'7'!MaxFDP_LSect_Out_Station</vt:lpstr>
      <vt:lpstr>'8'!MaxFDP_LSect_Out_Station</vt:lpstr>
      <vt:lpstr>'9'!MaxFDP_LSect_Out_Station</vt:lpstr>
      <vt:lpstr>MaxFDP_LSect_Out_Station</vt:lpstr>
      <vt:lpstr>'2'!MaxFDP_MaxFDP</vt:lpstr>
      <vt:lpstr>'3'!MaxFDP_MaxFDP</vt:lpstr>
      <vt:lpstr>'4'!MaxFDP_MaxFDP</vt:lpstr>
      <vt:lpstr>'5'!MaxFDP_MaxFDP</vt:lpstr>
      <vt:lpstr>'6'!MaxFDP_MaxFDP</vt:lpstr>
      <vt:lpstr>'7'!MaxFDP_MaxFDP</vt:lpstr>
      <vt:lpstr>'8'!MaxFDP_MaxFDP</vt:lpstr>
      <vt:lpstr>'9'!MaxFDP_MaxFDP</vt:lpstr>
      <vt:lpstr>MaxFDP_MaxFDP</vt:lpstr>
      <vt:lpstr>'2'!MaxFDP_NoExt_LatestLastPush_L</vt:lpstr>
      <vt:lpstr>'3'!MaxFDP_NoExt_LatestLastPush_L</vt:lpstr>
      <vt:lpstr>'4'!MaxFDP_NoExt_LatestLastPush_L</vt:lpstr>
      <vt:lpstr>'5'!MaxFDP_NoExt_LatestLastPush_L</vt:lpstr>
      <vt:lpstr>'6'!MaxFDP_NoExt_LatestLastPush_L</vt:lpstr>
      <vt:lpstr>'7'!MaxFDP_NoExt_LatestLastPush_L</vt:lpstr>
      <vt:lpstr>'8'!MaxFDP_NoExt_LatestLastPush_L</vt:lpstr>
      <vt:lpstr>'9'!MaxFDP_NoExt_LatestLastPush_L</vt:lpstr>
      <vt:lpstr>MaxFDP_NoExt_LatestLastPush_L</vt:lpstr>
      <vt:lpstr>'2'!MaxFDP_NoExt_LatestLastPush_Z</vt:lpstr>
      <vt:lpstr>'3'!MaxFDP_NoExt_LatestLastPush_Z</vt:lpstr>
      <vt:lpstr>'4'!MaxFDP_NoExt_LatestLastPush_Z</vt:lpstr>
      <vt:lpstr>'5'!MaxFDP_NoExt_LatestLastPush_Z</vt:lpstr>
      <vt:lpstr>'6'!MaxFDP_NoExt_LatestLastPush_Z</vt:lpstr>
      <vt:lpstr>'7'!MaxFDP_NoExt_LatestLastPush_Z</vt:lpstr>
      <vt:lpstr>'8'!MaxFDP_NoExt_LatestLastPush_Z</vt:lpstr>
      <vt:lpstr>'9'!MaxFDP_NoExt_LatestLastPush_Z</vt:lpstr>
      <vt:lpstr>MaxFDP_NoExt_LatestLastPush_Z</vt:lpstr>
      <vt:lpstr>'2'!MaxFDP_NumSectors</vt:lpstr>
      <vt:lpstr>'3'!MaxFDP_NumSectors</vt:lpstr>
      <vt:lpstr>'4'!MaxFDP_NumSectors</vt:lpstr>
      <vt:lpstr>'5'!MaxFDP_NumSectors</vt:lpstr>
      <vt:lpstr>'6'!MaxFDP_NumSectors</vt:lpstr>
      <vt:lpstr>'7'!MaxFDP_NumSectors</vt:lpstr>
      <vt:lpstr>'8'!MaxFDP_NumSectors</vt:lpstr>
      <vt:lpstr>'9'!MaxFDP_NumSectors</vt:lpstr>
      <vt:lpstr>MaxFDP_NumSectors</vt:lpstr>
      <vt:lpstr>'2'!MaxFDP_SbyCallOut_UTCs</vt:lpstr>
      <vt:lpstr>'3'!MaxFDP_SbyCallOut_UTCs</vt:lpstr>
      <vt:lpstr>'4'!MaxFDP_SbyCallOut_UTCs</vt:lpstr>
      <vt:lpstr>'5'!MaxFDP_SbyCallOut_UTCs</vt:lpstr>
      <vt:lpstr>'6'!MaxFDP_SbyCallOut_UTCs</vt:lpstr>
      <vt:lpstr>'7'!MaxFDP_SbyCallOut_UTCs</vt:lpstr>
      <vt:lpstr>'8'!MaxFDP_SbyCallOut_UTCs</vt:lpstr>
      <vt:lpstr>'9'!MaxFDP_SbyCallOut_UTCs</vt:lpstr>
      <vt:lpstr>MaxFDP_SbyCallOut_UTCs</vt:lpstr>
      <vt:lpstr>'2'!MaxFDP_SignOff_Ext_L</vt:lpstr>
      <vt:lpstr>'3'!MaxFDP_SignOff_Ext_L</vt:lpstr>
      <vt:lpstr>'4'!MaxFDP_SignOff_Ext_L</vt:lpstr>
      <vt:lpstr>'5'!MaxFDP_SignOff_Ext_L</vt:lpstr>
      <vt:lpstr>'6'!MaxFDP_SignOff_Ext_L</vt:lpstr>
      <vt:lpstr>'7'!MaxFDP_SignOff_Ext_L</vt:lpstr>
      <vt:lpstr>'8'!MaxFDP_SignOff_Ext_L</vt:lpstr>
      <vt:lpstr>'9'!MaxFDP_SignOff_Ext_L</vt:lpstr>
      <vt:lpstr>MaxFDP_SignOff_Ext_L</vt:lpstr>
      <vt:lpstr>'2'!MaxFDP_SignOff_Ext_Z</vt:lpstr>
      <vt:lpstr>'3'!MaxFDP_SignOff_Ext_Z</vt:lpstr>
      <vt:lpstr>'4'!MaxFDP_SignOff_Ext_Z</vt:lpstr>
      <vt:lpstr>'5'!MaxFDP_SignOff_Ext_Z</vt:lpstr>
      <vt:lpstr>'6'!MaxFDP_SignOff_Ext_Z</vt:lpstr>
      <vt:lpstr>'7'!MaxFDP_SignOff_Ext_Z</vt:lpstr>
      <vt:lpstr>'8'!MaxFDP_SignOff_Ext_Z</vt:lpstr>
      <vt:lpstr>'9'!MaxFDP_SignOff_Ext_Z</vt:lpstr>
      <vt:lpstr>MaxFDP_SignOff_Ext_Z</vt:lpstr>
      <vt:lpstr>'2'!MaxFDP_SignOff_ExtHomeBase_Z</vt:lpstr>
      <vt:lpstr>'3'!MaxFDP_SignOff_ExtHomeBase_Z</vt:lpstr>
      <vt:lpstr>'4'!MaxFDP_SignOff_ExtHomeBase_Z</vt:lpstr>
      <vt:lpstr>'5'!MaxFDP_SignOff_ExtHomeBase_Z</vt:lpstr>
      <vt:lpstr>'6'!MaxFDP_SignOff_ExtHomeBase_Z</vt:lpstr>
      <vt:lpstr>'7'!MaxFDP_SignOff_ExtHomeBase_Z</vt:lpstr>
      <vt:lpstr>'8'!MaxFDP_SignOff_ExtHomeBase_Z</vt:lpstr>
      <vt:lpstr>'9'!MaxFDP_SignOff_ExtHomeBase_Z</vt:lpstr>
      <vt:lpstr>MaxFDP_SignOff_ExtHomeBase_Z</vt:lpstr>
      <vt:lpstr>'2'!MaxFDP_SignOff_L</vt:lpstr>
      <vt:lpstr>'3'!MaxFDP_SignOff_L</vt:lpstr>
      <vt:lpstr>'4'!MaxFDP_SignOff_L</vt:lpstr>
      <vt:lpstr>'5'!MaxFDP_SignOff_L</vt:lpstr>
      <vt:lpstr>'6'!MaxFDP_SignOff_L</vt:lpstr>
      <vt:lpstr>'7'!MaxFDP_SignOff_L</vt:lpstr>
      <vt:lpstr>'8'!MaxFDP_SignOff_L</vt:lpstr>
      <vt:lpstr>'9'!MaxFDP_SignOff_L</vt:lpstr>
      <vt:lpstr>MaxFDP_SignOff_L</vt:lpstr>
      <vt:lpstr>'2'!MaxFDP_Signoff_Raw</vt:lpstr>
      <vt:lpstr>'3'!MaxFDP_Signoff_Raw</vt:lpstr>
      <vt:lpstr>'4'!MaxFDP_Signoff_Raw</vt:lpstr>
      <vt:lpstr>'5'!MaxFDP_Signoff_Raw</vt:lpstr>
      <vt:lpstr>'6'!MaxFDP_Signoff_Raw</vt:lpstr>
      <vt:lpstr>'7'!MaxFDP_Signoff_Raw</vt:lpstr>
      <vt:lpstr>'8'!MaxFDP_Signoff_Raw</vt:lpstr>
      <vt:lpstr>'9'!MaxFDP_Signoff_Raw</vt:lpstr>
      <vt:lpstr>MaxFDP_Signoff_Raw</vt:lpstr>
      <vt:lpstr>'2'!MaxFDP_SignOff_Z</vt:lpstr>
      <vt:lpstr>'3'!MaxFDP_SignOff_Z</vt:lpstr>
      <vt:lpstr>'4'!MaxFDP_SignOff_Z</vt:lpstr>
      <vt:lpstr>'5'!MaxFDP_SignOff_Z</vt:lpstr>
      <vt:lpstr>'6'!MaxFDP_SignOff_Z</vt:lpstr>
      <vt:lpstr>'7'!MaxFDP_SignOff_Z</vt:lpstr>
      <vt:lpstr>'8'!MaxFDP_SignOff_Z</vt:lpstr>
      <vt:lpstr>'9'!MaxFDP_SignOff_Z</vt:lpstr>
      <vt:lpstr>MaxFDP_SignOff_Z</vt:lpstr>
      <vt:lpstr>'2'!MaxFDP_SignOn_L</vt:lpstr>
      <vt:lpstr>'3'!MaxFDP_SignOn_L</vt:lpstr>
      <vt:lpstr>'4'!MaxFDP_SignOn_L</vt:lpstr>
      <vt:lpstr>'5'!MaxFDP_SignOn_L</vt:lpstr>
      <vt:lpstr>'6'!MaxFDP_SignOn_L</vt:lpstr>
      <vt:lpstr>'7'!MaxFDP_SignOn_L</vt:lpstr>
      <vt:lpstr>'8'!MaxFDP_SignOn_L</vt:lpstr>
      <vt:lpstr>'9'!MaxFDP_SignOn_L</vt:lpstr>
      <vt:lpstr>MaxFDP_SignOn_L</vt:lpstr>
      <vt:lpstr>'2'!MaxFDP_SignOn_L_TimeOnly</vt:lpstr>
      <vt:lpstr>'3'!MaxFDP_SignOn_L_TimeOnly</vt:lpstr>
      <vt:lpstr>'4'!MaxFDP_SignOn_L_TimeOnly</vt:lpstr>
      <vt:lpstr>'5'!MaxFDP_SignOn_L_TimeOnly</vt:lpstr>
      <vt:lpstr>'6'!MaxFDP_SignOn_L_TimeOnly</vt:lpstr>
      <vt:lpstr>'7'!MaxFDP_SignOn_L_TimeOnly</vt:lpstr>
      <vt:lpstr>'8'!MaxFDP_SignOn_L_TimeOnly</vt:lpstr>
      <vt:lpstr>'9'!MaxFDP_SignOn_L_TimeOnly</vt:lpstr>
      <vt:lpstr>MaxFDP_SignOn_L_TimeOnly</vt:lpstr>
      <vt:lpstr>'2'!MaxFDP_SignOn_Station</vt:lpstr>
      <vt:lpstr>'3'!MaxFDP_SignOn_Station</vt:lpstr>
      <vt:lpstr>'4'!MaxFDP_SignOn_Station</vt:lpstr>
      <vt:lpstr>'5'!MaxFDP_SignOn_Station</vt:lpstr>
      <vt:lpstr>'6'!MaxFDP_SignOn_Station</vt:lpstr>
      <vt:lpstr>'7'!MaxFDP_SignOn_Station</vt:lpstr>
      <vt:lpstr>'8'!MaxFDP_SignOn_Station</vt:lpstr>
      <vt:lpstr>'9'!MaxFDP_SignOn_Station</vt:lpstr>
      <vt:lpstr>MaxFDP_SignOn_Station</vt:lpstr>
      <vt:lpstr>'2'!MaxFDP_SignOn_Tz</vt:lpstr>
      <vt:lpstr>'3'!MaxFDP_SignOn_Tz</vt:lpstr>
      <vt:lpstr>'4'!MaxFDP_SignOn_Tz</vt:lpstr>
      <vt:lpstr>'5'!MaxFDP_SignOn_Tz</vt:lpstr>
      <vt:lpstr>'6'!MaxFDP_SignOn_Tz</vt:lpstr>
      <vt:lpstr>'7'!MaxFDP_SignOn_Tz</vt:lpstr>
      <vt:lpstr>'8'!MaxFDP_SignOn_Tz</vt:lpstr>
      <vt:lpstr>'9'!MaxFDP_SignOn_Tz</vt:lpstr>
      <vt:lpstr>MaxFDP_SignOn_Tz</vt:lpstr>
      <vt:lpstr>'2'!MaxFDP_SignOn_Z</vt:lpstr>
      <vt:lpstr>'3'!MaxFDP_SignOn_Z</vt:lpstr>
      <vt:lpstr>'4'!MaxFDP_SignOn_Z</vt:lpstr>
      <vt:lpstr>'5'!MaxFDP_SignOn_Z</vt:lpstr>
      <vt:lpstr>'6'!MaxFDP_SignOn_Z</vt:lpstr>
      <vt:lpstr>'7'!MaxFDP_SignOn_Z</vt:lpstr>
      <vt:lpstr>'8'!MaxFDP_SignOn_Z</vt:lpstr>
      <vt:lpstr>'9'!MaxFDP_SignOn_Z</vt:lpstr>
      <vt:lpstr>MaxFDP_SignOn_Z</vt:lpstr>
      <vt:lpstr>'2'!MaxFDP_SignOnToBlockOut</vt:lpstr>
      <vt:lpstr>'3'!MaxFDP_SignOnToBlockOut</vt:lpstr>
      <vt:lpstr>'4'!MaxFDP_SignOnToBlockOut</vt:lpstr>
      <vt:lpstr>'5'!MaxFDP_SignOnToBlockOut</vt:lpstr>
      <vt:lpstr>'6'!MaxFDP_SignOnToBlockOut</vt:lpstr>
      <vt:lpstr>'7'!MaxFDP_SignOnToBlockOut</vt:lpstr>
      <vt:lpstr>'8'!MaxFDP_SignOnToBlockOut</vt:lpstr>
      <vt:lpstr>'9'!MaxFDP_SignOnToBlockOut</vt:lpstr>
      <vt:lpstr>MaxFDP_SignOnToBlockOut</vt:lpstr>
      <vt:lpstr>'2'!MaxFDP_Spare</vt:lpstr>
      <vt:lpstr>'3'!MaxFDP_Spare</vt:lpstr>
      <vt:lpstr>'4'!MaxFDP_Spare</vt:lpstr>
      <vt:lpstr>'5'!MaxFDP_Spare</vt:lpstr>
      <vt:lpstr>'6'!MaxFDP_Spare</vt:lpstr>
      <vt:lpstr>'7'!MaxFDP_Spare</vt:lpstr>
      <vt:lpstr>'8'!MaxFDP_Spare</vt:lpstr>
      <vt:lpstr>'9'!MaxFDP_Spare</vt:lpstr>
      <vt:lpstr>MaxFDP_Spare</vt:lpstr>
      <vt:lpstr>'2'!MaxFDP_Spare_ABS</vt:lpstr>
      <vt:lpstr>'3'!MaxFDP_Spare_ABS</vt:lpstr>
      <vt:lpstr>'4'!MaxFDP_Spare_ABS</vt:lpstr>
      <vt:lpstr>'5'!MaxFDP_Spare_ABS</vt:lpstr>
      <vt:lpstr>'6'!MaxFDP_Spare_ABS</vt:lpstr>
      <vt:lpstr>'7'!MaxFDP_Spare_ABS</vt:lpstr>
      <vt:lpstr>'8'!MaxFDP_Spare_ABS</vt:lpstr>
      <vt:lpstr>'9'!MaxFDP_Spare_ABS</vt:lpstr>
      <vt:lpstr>MaxFDP_Spare_ABS</vt:lpstr>
      <vt:lpstr>'2'!MaxFDP_StandbyHours</vt:lpstr>
      <vt:lpstr>'3'!MaxFDP_StandbyHours</vt:lpstr>
      <vt:lpstr>'4'!MaxFDP_StandbyHours</vt:lpstr>
      <vt:lpstr>'5'!MaxFDP_StandbyHours</vt:lpstr>
      <vt:lpstr>'6'!MaxFDP_StandbyHours</vt:lpstr>
      <vt:lpstr>'7'!MaxFDP_StandbyHours</vt:lpstr>
      <vt:lpstr>'8'!MaxFDP_StandbyHours</vt:lpstr>
      <vt:lpstr>'9'!MaxFDP_StandbyHours</vt:lpstr>
      <vt:lpstr>MaxFDP_StandbyHours</vt:lpstr>
      <vt:lpstr>'2'!maxFDP_StbyDecrement</vt:lpstr>
      <vt:lpstr>'3'!maxFDP_StbyDecrement</vt:lpstr>
      <vt:lpstr>'4'!maxFDP_StbyDecrement</vt:lpstr>
      <vt:lpstr>'5'!maxFDP_StbyDecrement</vt:lpstr>
      <vt:lpstr>'6'!maxFDP_StbyDecrement</vt:lpstr>
      <vt:lpstr>'7'!maxFDP_StbyDecrement</vt:lpstr>
      <vt:lpstr>'8'!maxFDP_StbyDecrement</vt:lpstr>
      <vt:lpstr>'9'!maxFDP_StbyDecrement</vt:lpstr>
      <vt:lpstr>maxFDP_StbyDecrement</vt:lpstr>
      <vt:lpstr>'2'!MaxFDP_StbyStartL</vt:lpstr>
      <vt:lpstr>'3'!MaxFDP_StbyStartL</vt:lpstr>
      <vt:lpstr>'4'!MaxFDP_StbyStartL</vt:lpstr>
      <vt:lpstr>'5'!MaxFDP_StbyStartL</vt:lpstr>
      <vt:lpstr>'6'!MaxFDP_StbyStartL</vt:lpstr>
      <vt:lpstr>'7'!MaxFDP_StbyStartL</vt:lpstr>
      <vt:lpstr>'8'!MaxFDP_StbyStartL</vt:lpstr>
      <vt:lpstr>'9'!MaxFDP_StbyStartL</vt:lpstr>
      <vt:lpstr>MaxFDP_StbyStartL</vt:lpstr>
      <vt:lpstr>'2'!MaxFDP_StbyStartZ</vt:lpstr>
      <vt:lpstr>'3'!MaxFDP_StbyStartZ</vt:lpstr>
      <vt:lpstr>'4'!MaxFDP_StbyStartZ</vt:lpstr>
      <vt:lpstr>'5'!MaxFDP_StbyStartZ</vt:lpstr>
      <vt:lpstr>'6'!MaxFDP_StbyStartZ</vt:lpstr>
      <vt:lpstr>'7'!MaxFDP_StbyStartZ</vt:lpstr>
      <vt:lpstr>'8'!MaxFDP_StbyStartZ</vt:lpstr>
      <vt:lpstr>'9'!MaxFDP_StbyStartZ</vt:lpstr>
      <vt:lpstr>MaxFDP_StbyStartZ</vt:lpstr>
      <vt:lpstr>'2'!MaxFDP_StbyThreshold</vt:lpstr>
      <vt:lpstr>'3'!MaxFDP_StbyThreshold</vt:lpstr>
      <vt:lpstr>'4'!MaxFDP_StbyThreshold</vt:lpstr>
      <vt:lpstr>'5'!MaxFDP_StbyThreshold</vt:lpstr>
      <vt:lpstr>'6'!MaxFDP_StbyThreshold</vt:lpstr>
      <vt:lpstr>'7'!MaxFDP_StbyThreshold</vt:lpstr>
      <vt:lpstr>'8'!MaxFDP_StbyThreshold</vt:lpstr>
      <vt:lpstr>'9'!MaxFDP_StbyThreshold</vt:lpstr>
      <vt:lpstr>MaxFDP_StbyThreshold</vt:lpstr>
      <vt:lpstr>'2'!MaxFDP_TimeZones</vt:lpstr>
      <vt:lpstr>'3'!MaxFDP_TimeZones</vt:lpstr>
      <vt:lpstr>'4'!MaxFDP_TimeZones</vt:lpstr>
      <vt:lpstr>'5'!MaxFDP_TimeZones</vt:lpstr>
      <vt:lpstr>'6'!MaxFDP_TimeZones</vt:lpstr>
      <vt:lpstr>'7'!MaxFDP_TimeZones</vt:lpstr>
      <vt:lpstr>'8'!MaxFDP_TimeZones</vt:lpstr>
      <vt:lpstr>'9'!MaxFDP_TimeZones</vt:lpstr>
      <vt:lpstr>MaxFDP_TimeZones</vt:lpstr>
      <vt:lpstr>'2'!MaxFDP_UnAccFDPs</vt:lpstr>
      <vt:lpstr>'3'!MaxFDP_UnAccFDPs</vt:lpstr>
      <vt:lpstr>'4'!MaxFDP_UnAccFDPs</vt:lpstr>
      <vt:lpstr>'5'!MaxFDP_UnAccFDPs</vt:lpstr>
      <vt:lpstr>'6'!MaxFDP_UnAccFDPs</vt:lpstr>
      <vt:lpstr>'7'!MaxFDP_UnAccFDPs</vt:lpstr>
      <vt:lpstr>'8'!MaxFDP_UnAccFDPs</vt:lpstr>
      <vt:lpstr>'9'!MaxFDP_UnAccFDPs</vt:lpstr>
      <vt:lpstr>MaxFDP_UnAccFDPs</vt:lpstr>
      <vt:lpstr>'2'!MaxFDP_UnAccFDPTop</vt:lpstr>
      <vt:lpstr>'3'!MaxFDP_UnAccFDPTop</vt:lpstr>
      <vt:lpstr>'4'!MaxFDP_UnAccFDPTop</vt:lpstr>
      <vt:lpstr>'5'!MaxFDP_UnAccFDPTop</vt:lpstr>
      <vt:lpstr>'6'!MaxFDP_UnAccFDPTop</vt:lpstr>
      <vt:lpstr>'7'!MaxFDP_UnAccFDPTop</vt:lpstr>
      <vt:lpstr>'8'!MaxFDP_UnAccFDPTop</vt:lpstr>
      <vt:lpstr>'9'!MaxFDP_UnAccFDPTop</vt:lpstr>
      <vt:lpstr>MaxFDP_UnAccFDPTop</vt:lpstr>
      <vt:lpstr>'2'!MaxFDP_UnAccMaxFDPList</vt:lpstr>
      <vt:lpstr>'3'!MaxFDP_UnAccMaxFDPList</vt:lpstr>
      <vt:lpstr>'4'!MaxFDP_UnAccMaxFDPList</vt:lpstr>
      <vt:lpstr>'5'!MaxFDP_UnAccMaxFDPList</vt:lpstr>
      <vt:lpstr>'6'!MaxFDP_UnAccMaxFDPList</vt:lpstr>
      <vt:lpstr>'7'!MaxFDP_UnAccMaxFDPList</vt:lpstr>
      <vt:lpstr>'8'!MaxFDP_UnAccMaxFDPList</vt:lpstr>
      <vt:lpstr>'9'!MaxFDP_UnAccMaxFDPList</vt:lpstr>
      <vt:lpstr>MaxFDP_UnAccMaxFDPList</vt:lpstr>
      <vt:lpstr>'2'!MaxFDP_UnAccRestBefore</vt:lpstr>
      <vt:lpstr>'3'!MaxFDP_UnAccRestBefore</vt:lpstr>
      <vt:lpstr>'4'!MaxFDP_UnAccRestBefore</vt:lpstr>
      <vt:lpstr>'5'!MaxFDP_UnAccRestBefore</vt:lpstr>
      <vt:lpstr>'6'!MaxFDP_UnAccRestBefore</vt:lpstr>
      <vt:lpstr>'7'!MaxFDP_UnAccRestBefore</vt:lpstr>
      <vt:lpstr>'8'!MaxFDP_UnAccRestBefore</vt:lpstr>
      <vt:lpstr>'9'!MaxFDP_UnAccRestBefore</vt:lpstr>
      <vt:lpstr>MaxFDP_UnAccRestBefore</vt:lpstr>
      <vt:lpstr>'2'!MaxFDP_UTCs</vt:lpstr>
      <vt:lpstr>'3'!MaxFDP_UTCs</vt:lpstr>
      <vt:lpstr>'4'!MaxFDP_UTCs</vt:lpstr>
      <vt:lpstr>'5'!MaxFDP_UTCs</vt:lpstr>
      <vt:lpstr>'6'!MaxFDP_UTCs</vt:lpstr>
      <vt:lpstr>'7'!MaxFDP_UTCs</vt:lpstr>
      <vt:lpstr>'8'!MaxFDP_UTCs</vt:lpstr>
      <vt:lpstr>'9'!MaxFDP_UTCs</vt:lpstr>
      <vt:lpstr>MaxFDP_UTCs</vt:lpstr>
      <vt:lpstr>'2'!MaxFDP_WOCL_ES</vt:lpstr>
      <vt:lpstr>'3'!MaxFDP_WOCL_ES</vt:lpstr>
      <vt:lpstr>'4'!MaxFDP_WOCL_ES</vt:lpstr>
      <vt:lpstr>'5'!MaxFDP_WOCL_ES</vt:lpstr>
      <vt:lpstr>'6'!MaxFDP_WOCL_ES</vt:lpstr>
      <vt:lpstr>'7'!MaxFDP_WOCL_ES</vt:lpstr>
      <vt:lpstr>'8'!MaxFDP_WOCL_ES</vt:lpstr>
      <vt:lpstr>'9'!MaxFDP_WOCL_ES</vt:lpstr>
      <vt:lpstr>MaxFDP_WOCL_ES</vt:lpstr>
      <vt:lpstr>'2'!MaxFDP_WOCL_ES_List</vt:lpstr>
      <vt:lpstr>'3'!MaxFDP_WOCL_ES_List</vt:lpstr>
      <vt:lpstr>'4'!MaxFDP_WOCL_ES_List</vt:lpstr>
      <vt:lpstr>'5'!MaxFDP_WOCL_ES_List</vt:lpstr>
      <vt:lpstr>'6'!MaxFDP_WOCL_ES_List</vt:lpstr>
      <vt:lpstr>'7'!MaxFDP_WOCL_ES_List</vt:lpstr>
      <vt:lpstr>'8'!MaxFDP_WOCL_ES_List</vt:lpstr>
      <vt:lpstr>'9'!MaxFDP_WOCL_ES_List</vt:lpstr>
      <vt:lpstr>MaxFDP_WOCL_ES_List</vt:lpstr>
      <vt:lpstr>'2'!MaxFDP_WOCL_ES_Nights</vt:lpstr>
      <vt:lpstr>'3'!MaxFDP_WOCL_ES_Nights</vt:lpstr>
      <vt:lpstr>'4'!MaxFDP_WOCL_ES_Nights</vt:lpstr>
      <vt:lpstr>'5'!MaxFDP_WOCL_ES_Nights</vt:lpstr>
      <vt:lpstr>'6'!MaxFDP_WOCL_ES_Nights</vt:lpstr>
      <vt:lpstr>'7'!MaxFDP_WOCL_ES_Nights</vt:lpstr>
      <vt:lpstr>'8'!MaxFDP_WOCL_ES_Nights</vt:lpstr>
      <vt:lpstr>'9'!MaxFDP_WOCL_ES_Nights</vt:lpstr>
      <vt:lpstr>MaxFDP_WOCL_ES_Nights</vt:lpstr>
      <vt:lpstr>'2'!MaxFDP_WOCL_ES_Reduction</vt:lpstr>
      <vt:lpstr>'3'!MaxFDP_WOCL_ES_Reduction</vt:lpstr>
      <vt:lpstr>'4'!MaxFDP_WOCL_ES_Reduction</vt:lpstr>
      <vt:lpstr>'5'!MaxFDP_WOCL_ES_Reduction</vt:lpstr>
      <vt:lpstr>'6'!MaxFDP_WOCL_ES_Reduction</vt:lpstr>
      <vt:lpstr>'7'!MaxFDP_WOCL_ES_Reduction</vt:lpstr>
      <vt:lpstr>'8'!MaxFDP_WOCL_ES_Reduction</vt:lpstr>
      <vt:lpstr>'9'!MaxFDP_WOCL_ES_Reduction</vt:lpstr>
      <vt:lpstr>MaxFDP_WOCL_ES_Reduction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Pascoe</dc:creator>
  <cp:lastModifiedBy>Ken Pascoe</cp:lastModifiedBy>
  <cp:lastPrinted>2021-06-10T04:12:09Z</cp:lastPrinted>
  <dcterms:created xsi:type="dcterms:W3CDTF">2021-01-14T06:22:28Z</dcterms:created>
  <dcterms:modified xsi:type="dcterms:W3CDTF">2023-12-23T00:40:36Z</dcterms:modified>
</cp:coreProperties>
</file>